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tilisateur1/Documents/EAP-2025/"/>
    </mc:Choice>
  </mc:AlternateContent>
  <xr:revisionPtr revIDLastSave="0" documentId="8_{8764AC2C-3A01-1A49-A47D-2AA429CC91EB}" xr6:coauthVersionLast="47" xr6:coauthVersionMax="47" xr10:uidLastSave="{00000000-0000-0000-0000-000000000000}"/>
  <workbookProtection lockStructure="1"/>
  <bookViews>
    <workbookView showSheetTabs="0" xWindow="80" yWindow="880" windowWidth="35920" windowHeight="21240" tabRatio="500" activeTab="3" xr2:uid="{00000000-000D-0000-FFFF-FFFF00000000}"/>
  </bookViews>
  <sheets>
    <sheet name="distance" sheetId="2" state="hidden" r:id="rId1"/>
    <sheet name="venue" sheetId="1" state="hidden" r:id="rId2"/>
    <sheet name="option" sheetId="3" state="hidden" r:id="rId3"/>
    <sheet name="calculator" sheetId="4" r:id="rId4"/>
  </sheets>
  <definedNames>
    <definedName name="_xlnm._FilterDatabase" localSheetId="0">distance!$A$1:$D$183</definedName>
    <definedName name="_xlnm._FilterDatabase" localSheetId="1" hidden="1">venue!$A$1:$C$1</definedName>
    <definedName name="distance">distance!$A$2:$D$183</definedName>
    <definedName name="id_venue">venue!$A$2:$A$18</definedName>
    <definedName name="option">option!$A$2:$I$6</definedName>
    <definedName name="venue">venue!$A$2:$B$18</definedName>
    <definedName name="venue_name">venue!$B$2:$B$18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134" i="2" l="1"/>
  <c r="A201" i="2"/>
  <c r="A199" i="2"/>
  <c r="A196" i="2"/>
  <c r="A192" i="2"/>
  <c r="A187" i="2"/>
  <c r="A181" i="2"/>
  <c r="A165" i="2"/>
  <c r="A157" i="2"/>
  <c r="A156" i="2"/>
  <c r="A155" i="2"/>
  <c r="A154" i="2"/>
  <c r="A153" i="2"/>
  <c r="A152" i="2"/>
  <c r="A151" i="2"/>
  <c r="A150" i="2"/>
  <c r="A149" i="2"/>
  <c r="A148" i="2"/>
  <c r="A146" i="2"/>
  <c r="A147" i="2"/>
  <c r="A143" i="2"/>
  <c r="A133" i="2"/>
  <c r="A122" i="2"/>
  <c r="A121" i="2"/>
  <c r="A109" i="2"/>
  <c r="A108" i="2"/>
  <c r="A95" i="2"/>
  <c r="A81" i="2"/>
  <c r="A80" i="2"/>
  <c r="A73" i="2"/>
  <c r="A64" i="2"/>
  <c r="A63" i="2"/>
  <c r="A62" i="2"/>
  <c r="A61" i="2"/>
  <c r="A60" i="2"/>
  <c r="A59" i="2"/>
  <c r="A48" i="2"/>
  <c r="A47" i="2"/>
  <c r="A30" i="2"/>
  <c r="A29" i="2"/>
  <c r="A11" i="2"/>
  <c r="A10" i="2"/>
  <c r="G2" i="3"/>
  <c r="A168" i="2"/>
  <c r="A169" i="2"/>
  <c r="A170" i="2"/>
  <c r="A171" i="2"/>
  <c r="A172" i="2"/>
  <c r="A173" i="2"/>
  <c r="A174" i="2"/>
  <c r="A175" i="2"/>
  <c r="A75" i="2"/>
  <c r="A41" i="2"/>
  <c r="A23" i="2"/>
  <c r="A4" i="2"/>
  <c r="A74" i="2"/>
  <c r="A72" i="2"/>
  <c r="A71" i="2"/>
  <c r="A70" i="2"/>
  <c r="A69" i="2"/>
  <c r="A68" i="2"/>
  <c r="A67" i="2"/>
  <c r="A66" i="2"/>
  <c r="A65" i="2"/>
  <c r="A3" i="2"/>
  <c r="B16" i="4"/>
  <c r="C5" i="4"/>
  <c r="C3" i="4"/>
  <c r="I6" i="3"/>
  <c r="G6" i="3"/>
  <c r="I5" i="3"/>
  <c r="G5" i="3"/>
  <c r="I4" i="3"/>
  <c r="G4" i="3"/>
  <c r="I3" i="3"/>
  <c r="F3" i="3"/>
  <c r="G3" i="3" s="1"/>
  <c r="I2" i="3"/>
  <c r="B2" i="3"/>
  <c r="F2" i="3" s="1"/>
  <c r="A202" i="2"/>
  <c r="A200" i="2"/>
  <c r="A198" i="2"/>
  <c r="A197" i="2"/>
  <c r="A195" i="2"/>
  <c r="A194" i="2"/>
  <c r="A193" i="2"/>
  <c r="A191" i="2"/>
  <c r="A190" i="2"/>
  <c r="A189" i="2"/>
  <c r="A188" i="2"/>
  <c r="A186" i="2"/>
  <c r="A185" i="2"/>
  <c r="A184" i="2"/>
  <c r="A183" i="2"/>
  <c r="A182" i="2"/>
  <c r="A180" i="2"/>
  <c r="A179" i="2"/>
  <c r="A178" i="2"/>
  <c r="A177" i="2"/>
  <c r="A176" i="2"/>
  <c r="A167" i="2"/>
  <c r="A164" i="2"/>
  <c r="A163" i="2"/>
  <c r="A162" i="2"/>
  <c r="A161" i="2"/>
  <c r="A160" i="2"/>
  <c r="A159" i="2"/>
  <c r="A158" i="2"/>
  <c r="A145" i="2"/>
  <c r="A142" i="2"/>
  <c r="A141" i="2"/>
  <c r="A140" i="2"/>
  <c r="A139" i="2"/>
  <c r="A138" i="2"/>
  <c r="A137" i="2"/>
  <c r="A136" i="2"/>
  <c r="A135" i="2"/>
  <c r="A203" i="2"/>
  <c r="A166" i="2"/>
  <c r="A144" i="2"/>
  <c r="A132" i="2"/>
  <c r="A130" i="2"/>
  <c r="A129" i="2"/>
  <c r="A128" i="2"/>
  <c r="A127" i="2"/>
  <c r="A126" i="2"/>
  <c r="A125" i="2"/>
  <c r="A124" i="2"/>
  <c r="A123" i="2"/>
  <c r="A120" i="2"/>
  <c r="A131" i="2"/>
  <c r="A119" i="2"/>
  <c r="A117" i="2"/>
  <c r="A116" i="2"/>
  <c r="A115" i="2"/>
  <c r="A114" i="2"/>
  <c r="A113" i="2"/>
  <c r="A112" i="2"/>
  <c r="A111" i="2"/>
  <c r="A110" i="2"/>
  <c r="A107" i="2"/>
  <c r="A118" i="2"/>
  <c r="A106" i="2"/>
  <c r="A105" i="2"/>
  <c r="A103" i="2"/>
  <c r="A102" i="2"/>
  <c r="A101" i="2"/>
  <c r="A100" i="2"/>
  <c r="A99" i="2"/>
  <c r="A98" i="2"/>
  <c r="A97" i="2"/>
  <c r="A96" i="2"/>
  <c r="A94" i="2"/>
  <c r="A104" i="2"/>
  <c r="A93" i="2"/>
  <c r="A92" i="2"/>
  <c r="A91" i="2"/>
  <c r="A89" i="2"/>
  <c r="A88" i="2"/>
  <c r="A87" i="2"/>
  <c r="A86" i="2"/>
  <c r="A85" i="2"/>
  <c r="A84" i="2"/>
  <c r="A83" i="2"/>
  <c r="A82" i="2"/>
  <c r="A79" i="2"/>
  <c r="A90" i="2"/>
  <c r="A78" i="2"/>
  <c r="A77" i="2"/>
  <c r="A76" i="2"/>
  <c r="A58" i="2"/>
  <c r="A56" i="2"/>
  <c r="A55" i="2"/>
  <c r="A54" i="2"/>
  <c r="A53" i="2"/>
  <c r="A52" i="2"/>
  <c r="A51" i="2"/>
  <c r="A50" i="2"/>
  <c r="A49" i="2"/>
  <c r="A46" i="2"/>
  <c r="A57" i="2"/>
  <c r="A45" i="2"/>
  <c r="A44" i="2"/>
  <c r="A43" i="2"/>
  <c r="A42" i="2"/>
  <c r="A40" i="2"/>
  <c r="A38" i="2"/>
  <c r="A37" i="2"/>
  <c r="A36" i="2"/>
  <c r="A35" i="2"/>
  <c r="A34" i="2"/>
  <c r="A33" i="2"/>
  <c r="A32" i="2"/>
  <c r="A31" i="2"/>
  <c r="A28" i="2"/>
  <c r="A39" i="2"/>
  <c r="A27" i="2"/>
  <c r="A26" i="2"/>
  <c r="A25" i="2"/>
  <c r="A24" i="2"/>
  <c r="A22" i="2"/>
  <c r="A21" i="2"/>
  <c r="A19" i="2"/>
  <c r="A18" i="2"/>
  <c r="A17" i="2"/>
  <c r="A16" i="2"/>
  <c r="A15" i="2"/>
  <c r="A14" i="2"/>
  <c r="A13" i="2"/>
  <c r="A12" i="2"/>
  <c r="A9" i="2"/>
  <c r="A20" i="2"/>
  <c r="A8" i="2"/>
  <c r="A7" i="2"/>
  <c r="A6" i="2"/>
  <c r="A5" i="2"/>
  <c r="A2" i="2"/>
  <c r="C6" i="4" l="1"/>
  <c r="C8" i="4" s="1"/>
  <c r="C9" i="4" s="1"/>
  <c r="B10" i="4" s="1"/>
  <c r="C11" i="4" l="1"/>
  <c r="B15" i="4" s="1"/>
  <c r="B12" i="4" l="1"/>
  <c r="C13" i="4"/>
  <c r="B14" i="4" l="1"/>
  <c r="C17" i="4"/>
  <c r="C16" i="4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<sst xmlns="http://schemas.openxmlformats.org/spreadsheetml/2006/main" count="784" uniqueCount="123">
  <si>
    <t>id_venue</t>
  </si>
  <si>
    <t>venue_name</t>
  </si>
  <si>
    <t>adress</t>
  </si>
  <si>
    <t>ams</t>
  </si>
  <si>
    <t>Amsterdam</t>
  </si>
  <si>
    <t>Dokter Meurerlaan 7, 1067 SM Amsterdam, Pays-Bas</t>
  </si>
  <si>
    <t>ann</t>
  </si>
  <si>
    <t>Annecy</t>
  </si>
  <si>
    <t>bel</t>
  </si>
  <si>
    <t>Belfast</t>
  </si>
  <si>
    <t>Upper Malone Rd, Belfast BT9, Royaume-Uni</t>
  </si>
  <si>
    <t>bie</t>
  </si>
  <si>
    <t>Biella</t>
  </si>
  <si>
    <t>Campo Polisportivo Alessandro La Marmora, Viale Macallè, 21, 13900 Biella BI, Italie</t>
  </si>
  <si>
    <t>bud</t>
  </si>
  <si>
    <t>Budapest</t>
  </si>
  <si>
    <t>Budapest, Bátony u. 1-33, 1165 Hongrie</t>
  </si>
  <si>
    <t>cat</t>
  </si>
  <si>
    <t>Catania</t>
  </si>
  <si>
    <t>University of Catania, Viale Andrea Doria, 6, 95125 Catania CT, Italie</t>
  </si>
  <si>
    <t>cel</t>
  </si>
  <si>
    <t>Celle Ligure</t>
  </si>
  <si>
    <t>Centro sportivo comunale Olmo-Ferro, Via Natta, 2, 17015 Celle Ligure SV, Italie</t>
  </si>
  <si>
    <t>cod</t>
  </si>
  <si>
    <t>Codroipo</t>
  </si>
  <si>
    <t>San Vito al Tagliamento Stadium via Prodolone / Polisportivo Comunale - via Circ. Sud 96 Codroipo (UD) Italy</t>
  </si>
  <si>
    <t>gen</t>
  </si>
  <si>
    <t>Genève</t>
  </si>
  <si>
    <t>Stade du Bout du Monde Route de Vessy 14 1206 Genève - Switzerland</t>
  </si>
  <si>
    <t>hex</t>
  </si>
  <si>
    <t>Hexham</t>
  </si>
  <si>
    <t>Tynedale Athletics Park Wentworth Park UK - NE46 3PD Hexham</t>
  </si>
  <si>
    <t>kul</t>
  </si>
  <si>
    <t>Kuldiga</t>
  </si>
  <si>
    <t>Dzirnavu iela 13 Kuldīga, Kuldīgas pilsēta, LV-3301 Latvia</t>
  </si>
  <si>
    <t>lou</t>
  </si>
  <si>
    <t>Loughborough</t>
  </si>
  <si>
    <t>Paula Radcliffe Stadium Rutland Way Loughborough University UK - Loughborough LE11 3TU</t>
  </si>
  <si>
    <t>mal</t>
  </si>
  <si>
    <t>Malta</t>
  </si>
  <si>
    <t>Marsa Sports Complex MRS 9065., Triq Aldo Moro, Il-Marsa, Malte</t>
  </si>
  <si>
    <t>niv</t>
  </si>
  <si>
    <t>Nivelles</t>
  </si>
  <si>
    <t>Avenue Jules Mathieu 1 1400 Nivelles - Belgium</t>
  </si>
  <si>
    <t>pal</t>
  </si>
  <si>
    <t>Palafrugell</t>
  </si>
  <si>
    <t>Estadi Municipal Josep Pla Arbonès Carrer Ample 107, 17200 Palafrugell, Girona Spain</t>
  </si>
  <si>
    <t>par</t>
  </si>
  <si>
    <t>Palermo</t>
  </si>
  <si>
    <t>Stadio delle Palme "Vito Schifani" Viale del Fante 7 90146 Palermo Viale del Fante 7, 90146 Palermo PA Italy</t>
  </si>
  <si>
    <t>rom</t>
  </si>
  <si>
    <t>Romans-sur-isère</t>
  </si>
  <si>
    <t>Rue André Chénier 26100 Romans-sur-Isère  France</t>
  </si>
  <si>
    <t>vil</t>
  </si>
  <si>
    <t>Villa Manin</t>
  </si>
  <si>
    <t>Stradone Manin 10, 33033 Codroipo UD Italy</t>
  </si>
  <si>
    <t>id_distance</t>
  </si>
  <si>
    <t>id_venueA</t>
  </si>
  <si>
    <t>id_venueB</t>
  </si>
  <si>
    <t>distance</t>
  </si>
  <si>
    <t>id_option</t>
  </si>
  <si>
    <t>option_maxDistance</t>
  </si>
  <si>
    <t>option_maxDelegations</t>
  </si>
  <si>
    <t>option_maxDelegates</t>
  </si>
  <si>
    <t>option_maxDelegationLeaders</t>
  </si>
  <si>
    <t>option_maxReimbursementTotal</t>
  </si>
  <si>
    <t>option_maxReimbursementPerDelegate</t>
  </si>
  <si>
    <t>option_fbAccommodationNights</t>
  </si>
  <si>
    <t>option_rule</t>
  </si>
  <si>
    <t>&gt;1500</t>
  </si>
  <si>
    <t>(select) means of transport to the meeting:</t>
  </si>
  <si>
    <t>(calculated) fastest distance by road, one way:</t>
  </si>
  <si>
    <t>max delegation members</t>
  </si>
  <si>
    <t>max delegation leaders:</t>
  </si>
  <si>
    <t>(calculated) nights per delegate full board accommodation:</t>
  </si>
  <si>
    <t>(select) from meeting "A":</t>
  </si>
  <si>
    <t>(select) to meeting "B":</t>
  </si>
  <si>
    <t>ber</t>
  </si>
  <si>
    <t>Berlin</t>
  </si>
  <si>
    <t>Waldschulallee 34, 14055 Berlin, Germany</t>
  </si>
  <si>
    <t>4 Rue Baron Pierre de Coubertin 74000 Annecy France</t>
  </si>
  <si>
    <t>san</t>
  </si>
  <si>
    <t>Via Prodolone 33078 San Vito al Tagliamento PN Italy</t>
  </si>
  <si>
    <t>San Vito al Tagl.</t>
  </si>
  <si>
    <t>ANN</t>
  </si>
  <si>
    <t>BEL</t>
  </si>
  <si>
    <t>BER</t>
  </si>
  <si>
    <t>BIE</t>
  </si>
  <si>
    <t>BUD</t>
  </si>
  <si>
    <t>CAT</t>
  </si>
  <si>
    <t>CEL</t>
  </si>
  <si>
    <t>GEN</t>
  </si>
  <si>
    <t>HEX</t>
  </si>
  <si>
    <t>LOU</t>
  </si>
  <si>
    <t>MAL</t>
  </si>
  <si>
    <t>NIV</t>
  </si>
  <si>
    <t>PAL</t>
  </si>
  <si>
    <t>PAR</t>
  </si>
  <si>
    <t>ROM</t>
  </si>
  <si>
    <t>SAN</t>
  </si>
  <si>
    <t>AMS</t>
  </si>
  <si>
    <t>VIL</t>
  </si>
  <si>
    <t>liste</t>
  </si>
  <si>
    <t>KUL</t>
  </si>
  <si>
    <t>COD</t>
  </si>
  <si>
    <t>plane (or bus/train)</t>
  </si>
  <si>
    <t>gla</t>
  </si>
  <si>
    <t>Glasgow</t>
  </si>
  <si>
    <t>hev</t>
  </si>
  <si>
    <t>Heves</t>
  </si>
  <si>
    <t>Deák Ferenc u. 63 3360 Heves Hungary</t>
  </si>
  <si>
    <t>1000 London Rd, Glasgow G40 3HG, UK</t>
  </si>
  <si>
    <t>GLA</t>
  </si>
  <si>
    <t>HEV</t>
  </si>
  <si>
    <t xml:space="preserve">  </t>
  </si>
  <si>
    <t>Rommain sur Isère</t>
  </si>
  <si>
    <t>San Vito al Tagliamento</t>
  </si>
  <si>
    <t>Violla Manin</t>
  </si>
  <si>
    <t>1 633 km</t>
  </si>
  <si>
    <t>1 201 km</t>
  </si>
  <si>
    <t>1 244 km</t>
  </si>
  <si>
    <t>1 517 km</t>
  </si>
  <si>
    <r>
      <rPr>
        <b/>
        <sz val="14"/>
        <color rgb="FF00B0F0"/>
        <rFont val="Arial"/>
        <family val="2"/>
      </rPr>
      <t>2025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color rgb="FFBA5B00"/>
        <rFont val="Arial"/>
        <family val="2"/>
      </rPr>
      <t>Reimbursement calculator for transport and accommodation rules for delegations</t>
    </r>
    <r>
      <rPr>
        <b/>
        <sz val="8"/>
        <color rgb="FF00B050"/>
        <rFont val="Arial"/>
        <family val="2"/>
      </rPr>
      <t xml:space="preserve"> (incl. old members)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</si>
</sst>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SFr.-810]\ #,##0.00;[Red][$SFr.-810]&quot; -&quot;#,##0.00"/>
    <numFmt numFmtId="165" formatCode="#,###&quot; km&quot;"/>
    <numFmt numFmtId="166" formatCode="#,##0&quot; km&quot;"/>
    <numFmt numFmtId="167" formatCode="#,##0\ [$EUR]"/>
  </numFmts>
  <fonts count="46" x14ac:knownFonts="1">
    <font>
      <sz val="10"/>
      <name val="Arial"/>
      <family val="2"/>
      <charset val="1"/>
    </font>
    <font>
      <sz val="10"/>
      <name val="Lucida Sans"/>
      <family val="2"/>
      <charset val="1"/>
    </font>
    <font>
      <u/>
      <sz val="10"/>
      <name val="Lucida Sans"/>
      <family val="2"/>
      <charset val="1"/>
    </font>
    <font>
      <sz val="10"/>
      <color rgb="FFC9211E"/>
      <name val="Lucida Sans"/>
      <family val="2"/>
      <charset val="1"/>
    </font>
    <font>
      <sz val="10"/>
      <color rgb="FFF10D0C"/>
      <name val="Arial"/>
      <family val="2"/>
      <charset val="1"/>
    </font>
    <font>
      <b/>
      <sz val="10"/>
      <color rgb="FFDC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10.5"/>
      <color rgb="FF127622"/>
      <name val="Arial"/>
      <family val="2"/>
      <charset val="1"/>
    </font>
    <font>
      <b/>
      <sz val="12"/>
      <color rgb="FF127622"/>
      <name val="Arial"/>
      <family val="2"/>
      <charset val="1"/>
    </font>
    <font>
      <b/>
      <sz val="10"/>
      <color rgb="FF127622"/>
      <name val="Arial"/>
      <family val="2"/>
      <charset val="1"/>
    </font>
    <font>
      <b/>
      <sz val="12"/>
      <color theme="0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14"/>
      <color rgb="FF00B0F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00B050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trike/>
      <sz val="10"/>
      <color theme="2" tint="-0.499984740745262"/>
      <name val="Arial"/>
      <family val="2"/>
    </font>
    <font>
      <b/>
      <strike/>
      <sz val="10"/>
      <color theme="4" tint="-0.249977111117893"/>
      <name val="Arial"/>
      <family val="2"/>
    </font>
    <font>
      <b/>
      <sz val="10"/>
      <color rgb="FF305496"/>
      <name val="Arial"/>
      <family val="2"/>
    </font>
    <font>
      <sz val="10"/>
      <color rgb="FFFF0000"/>
      <name val="Arial"/>
      <family val="2"/>
    </font>
    <font>
      <b/>
      <i/>
      <strike/>
      <sz val="10"/>
      <color theme="7" tint="-0.249977111117893"/>
      <name val="Arial"/>
      <family val="2"/>
    </font>
    <font>
      <b/>
      <strike/>
      <sz val="10"/>
      <color theme="7" tint="-0.249977111117893"/>
      <name val="Arial"/>
      <family val="2"/>
    </font>
    <font>
      <b/>
      <sz val="10"/>
      <color theme="7" tint="-0.249977111117893"/>
      <name val="Arial"/>
      <family val="2"/>
    </font>
    <font>
      <sz val="10"/>
      <color theme="7" tint="-0.249977111117893"/>
      <name val="Arial"/>
      <family val="2"/>
    </font>
    <font>
      <b/>
      <sz val="10"/>
      <color theme="9"/>
      <name val="Arial"/>
      <family val="2"/>
    </font>
    <font>
      <b/>
      <strike/>
      <sz val="10"/>
      <name val="Arial"/>
      <family val="2"/>
    </font>
    <font>
      <b/>
      <sz val="12"/>
      <color rgb="FF000000"/>
      <name val="Arial"/>
      <family val="2"/>
    </font>
    <font>
      <b/>
      <strike/>
      <sz val="12"/>
      <color theme="7" tint="-0.249977111117893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i/>
      <sz val="10"/>
      <color rgb="FFFF0000"/>
      <name val="Arial"/>
      <family val="2"/>
    </font>
    <font>
      <i/>
      <sz val="10"/>
      <color theme="7" tint="-0.249977111117893"/>
      <name val="Arial"/>
      <family val="2"/>
    </font>
    <font>
      <sz val="10"/>
      <color theme="7" tint="-0.499984740745262"/>
      <name val="Arial"/>
      <family val="2"/>
    </font>
    <font>
      <b/>
      <sz val="8"/>
      <color rgb="FF00B050"/>
      <name val="Arial"/>
      <family val="2"/>
    </font>
    <font>
      <b/>
      <sz val="14"/>
      <color rgb="FFBA5B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DDDDDD"/>
        <bgColor rgb="FFCC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0000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theme="1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/>
      <bottom style="hair">
        <color auto="1"/>
      </bottom>
      <diagonal/>
    </border>
    <border>
      <left style="medium">
        <color theme="1"/>
      </left>
      <right style="medium">
        <color indexed="64"/>
      </right>
      <top style="hair">
        <color auto="1"/>
      </top>
      <bottom/>
      <diagonal/>
    </border>
    <border>
      <left style="medium">
        <color theme="1"/>
      </left>
      <right style="medium">
        <color indexed="64"/>
      </right>
      <top style="medium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horizontal="center"/>
    </xf>
    <xf numFmtId="0" fontId="1" fillId="0" borderId="0" applyBorder="0" applyProtection="0">
      <alignment horizontal="center" textRotation="90"/>
    </xf>
    <xf numFmtId="0" fontId="1" fillId="0" borderId="0" applyBorder="0" applyProtection="0">
      <alignment horizontal="center"/>
    </xf>
    <xf numFmtId="0" fontId="2" fillId="0" borderId="0" applyBorder="0" applyProtection="0">
      <alignment horizontal="center"/>
    </xf>
    <xf numFmtId="164" fontId="3" fillId="0" borderId="0" applyBorder="0" applyProtection="0">
      <alignment horizontal="center"/>
    </xf>
    <xf numFmtId="0" fontId="4" fillId="0" borderId="0" applyBorder="0" applyProtection="0">
      <alignment horizontal="center"/>
    </xf>
    <xf numFmtId="0" fontId="5" fillId="0" borderId="0" applyBorder="0" applyProtection="0">
      <alignment horizontal="center"/>
    </xf>
  </cellStyleXfs>
  <cellXfs count="107">
    <xf numFmtId="0" fontId="0" fillId="0" borderId="0" xfId="0">
      <alignment horizontal="center"/>
    </xf>
    <xf numFmtId="0" fontId="6" fillId="0" borderId="0" xfId="0" applyFo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left"/>
    </xf>
    <xf numFmtId="165" fontId="0" fillId="0" borderId="0" xfId="0" applyNumberFormat="1">
      <alignment horizontal="center"/>
    </xf>
    <xf numFmtId="0" fontId="0" fillId="0" borderId="0" xfId="0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left" textRotation="90"/>
    </xf>
    <xf numFmtId="166" fontId="0" fillId="0" borderId="1" xfId="0" applyNumberFormat="1" applyBorder="1">
      <alignment horizontal="center"/>
    </xf>
    <xf numFmtId="0" fontId="0" fillId="0" borderId="1" xfId="0" applyBorder="1">
      <alignment horizontal="center"/>
    </xf>
    <xf numFmtId="0" fontId="0" fillId="0" borderId="1" xfId="0" applyBorder="1" applyAlignment="1"/>
    <xf numFmtId="0" fontId="0" fillId="0" borderId="0" xfId="0" applyAlignment="1">
      <alignment horizontal="right" wrapText="1"/>
    </xf>
    <xf numFmtId="167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 indent="15"/>
    </xf>
    <xf numFmtId="0" fontId="9" fillId="0" borderId="7" xfId="0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1" fontId="0" fillId="0" borderId="8" xfId="0" applyNumberFormat="1" applyBorder="1" applyAlignment="1">
      <alignment horizontal="center" vertical="center"/>
    </xf>
    <xf numFmtId="0" fontId="9" fillId="0" borderId="13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 wrapText="1"/>
    </xf>
    <xf numFmtId="0" fontId="14" fillId="5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" fontId="14" fillId="5" borderId="14" xfId="0" applyNumberFormat="1" applyFont="1" applyFill="1" applyBorder="1" applyAlignment="1" applyProtection="1">
      <alignment horizontal="center" vertical="center"/>
      <protection locked="0"/>
    </xf>
    <xf numFmtId="1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>
      <alignment horizontal="center"/>
    </xf>
    <xf numFmtId="0" fontId="10" fillId="6" borderId="0" xfId="0" applyFont="1" applyFill="1">
      <alignment horizontal="center"/>
    </xf>
    <xf numFmtId="0" fontId="9" fillId="6" borderId="0" xfId="0" applyFont="1" applyFill="1">
      <alignment horizontal="center"/>
    </xf>
    <xf numFmtId="1" fontId="14" fillId="5" borderId="18" xfId="0" applyNumberFormat="1" applyFont="1" applyFill="1" applyBorder="1" applyAlignment="1" applyProtection="1">
      <alignment horizontal="center" vertical="center"/>
      <protection locked="0"/>
    </xf>
    <xf numFmtId="0" fontId="14" fillId="5" borderId="18" xfId="0" applyFont="1" applyFill="1" applyBorder="1" applyAlignment="1" applyProtection="1">
      <alignment horizontal="center" vertical="center"/>
      <protection locked="0"/>
    </xf>
    <xf numFmtId="165" fontId="15" fillId="4" borderId="2" xfId="0" applyNumberFormat="1" applyFont="1" applyFill="1" applyBorder="1" applyAlignment="1">
      <alignment horizontal="center" vertical="center"/>
    </xf>
    <xf numFmtId="165" fontId="7" fillId="0" borderId="0" xfId="0" applyNumberFormat="1" applyFont="1">
      <alignment horizontal="center"/>
    </xf>
    <xf numFmtId="0" fontId="18" fillId="0" borderId="1" xfId="0" applyFont="1" applyBorder="1">
      <alignment horizontal="center"/>
    </xf>
    <xf numFmtId="165" fontId="18" fillId="0" borderId="1" xfId="0" applyNumberFormat="1" applyFont="1" applyBorder="1">
      <alignment horizontal="center"/>
    </xf>
    <xf numFmtId="0" fontId="17" fillId="0" borderId="1" xfId="0" applyFont="1" applyBorder="1">
      <alignment horizontal="center"/>
    </xf>
    <xf numFmtId="165" fontId="19" fillId="0" borderId="0" xfId="0" applyNumberFormat="1" applyFont="1">
      <alignment horizontal="center"/>
    </xf>
    <xf numFmtId="0" fontId="20" fillId="0" borderId="0" xfId="0" applyFont="1">
      <alignment horizontal="center"/>
    </xf>
    <xf numFmtId="0" fontId="21" fillId="0" borderId="0" xfId="0" applyFont="1">
      <alignment horizontal="center"/>
    </xf>
    <xf numFmtId="0" fontId="22" fillId="0" borderId="0" xfId="0" applyFont="1">
      <alignment horizontal="center"/>
    </xf>
    <xf numFmtId="0" fontId="17" fillId="7" borderId="1" xfId="0" applyFont="1" applyFill="1" applyBorder="1">
      <alignment horizontal="center"/>
    </xf>
    <xf numFmtId="0" fontId="17" fillId="8" borderId="1" xfId="0" applyFont="1" applyFill="1" applyBorder="1">
      <alignment horizontal="center"/>
    </xf>
    <xf numFmtId="0" fontId="17" fillId="9" borderId="1" xfId="0" applyFont="1" applyFill="1" applyBorder="1">
      <alignment horizontal="center"/>
    </xf>
    <xf numFmtId="0" fontId="23" fillId="0" borderId="0" xfId="0" applyFont="1">
      <alignment horizontal="center"/>
    </xf>
    <xf numFmtId="165" fontId="23" fillId="0" borderId="0" xfId="0" applyNumberFormat="1" applyFont="1">
      <alignment horizont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center" wrapText="1" indent="2"/>
    </xf>
    <xf numFmtId="0" fontId="25" fillId="0" borderId="0" xfId="0" applyFont="1">
      <alignment horizontal="center"/>
    </xf>
    <xf numFmtId="165" fontId="26" fillId="0" borderId="1" xfId="0" applyNumberFormat="1" applyFont="1" applyBorder="1">
      <alignment horizontal="center"/>
    </xf>
    <xf numFmtId="0" fontId="26" fillId="0" borderId="1" xfId="0" applyFont="1" applyBorder="1">
      <alignment horizontal="center"/>
    </xf>
    <xf numFmtId="165" fontId="26" fillId="0" borderId="0" xfId="0" applyNumberFormat="1" applyFont="1">
      <alignment horizontal="center"/>
    </xf>
    <xf numFmtId="0" fontId="26" fillId="0" borderId="0" xfId="0" applyFont="1">
      <alignment horizontal="center"/>
    </xf>
    <xf numFmtId="0" fontId="28" fillId="7" borderId="1" xfId="0" applyFont="1" applyFill="1" applyBorder="1">
      <alignment horizontal="center"/>
    </xf>
    <xf numFmtId="0" fontId="28" fillId="9" borderId="1" xfId="0" applyFont="1" applyFill="1" applyBorder="1">
      <alignment horizontal="center"/>
    </xf>
    <xf numFmtId="0" fontId="27" fillId="7" borderId="1" xfId="0" applyFont="1" applyFill="1" applyBorder="1">
      <alignment horizontal="center"/>
    </xf>
    <xf numFmtId="0" fontId="27" fillId="9" borderId="1" xfId="0" applyFont="1" applyFill="1" applyBorder="1">
      <alignment horizontal="center"/>
    </xf>
    <xf numFmtId="0" fontId="29" fillId="10" borderId="1" xfId="0" applyFont="1" applyFill="1" applyBorder="1">
      <alignment horizontal="center"/>
    </xf>
    <xf numFmtId="165" fontId="30" fillId="0" borderId="0" xfId="0" applyNumberFormat="1" applyFont="1">
      <alignment horizontal="center"/>
    </xf>
    <xf numFmtId="0" fontId="26" fillId="8" borderId="1" xfId="0" applyFont="1" applyFill="1" applyBorder="1">
      <alignment horizontal="center"/>
    </xf>
    <xf numFmtId="165" fontId="26" fillId="0" borderId="0" xfId="0" applyNumberFormat="1" applyFont="1" applyFill="1" applyBorder="1">
      <alignment horizontal="center"/>
    </xf>
    <xf numFmtId="0" fontId="26" fillId="0" borderId="19" xfId="0" applyFont="1" applyFill="1" applyBorder="1">
      <alignment horizontal="center"/>
    </xf>
    <xf numFmtId="0" fontId="31" fillId="0" borderId="1" xfId="0" applyFont="1" applyBorder="1">
      <alignment horizontal="center"/>
    </xf>
    <xf numFmtId="0" fontId="31" fillId="8" borderId="1" xfId="0" applyFont="1" applyFill="1" applyBorder="1">
      <alignment horizontal="center"/>
    </xf>
    <xf numFmtId="0" fontId="31" fillId="0" borderId="0" xfId="0" applyFont="1">
      <alignment horizontal="center"/>
    </xf>
    <xf numFmtId="0" fontId="32" fillId="0" borderId="1" xfId="0" applyFont="1" applyBorder="1">
      <alignment horizontal="center"/>
    </xf>
    <xf numFmtId="165" fontId="32" fillId="0" borderId="1" xfId="0" applyNumberFormat="1" applyFont="1" applyBorder="1">
      <alignment horizontal="center"/>
    </xf>
    <xf numFmtId="0" fontId="30" fillId="0" borderId="0" xfId="0" applyFont="1">
      <alignment horizontal="center"/>
    </xf>
    <xf numFmtId="165" fontId="33" fillId="0" borderId="0" xfId="0" applyNumberFormat="1" applyFont="1">
      <alignment horizontal="center"/>
    </xf>
    <xf numFmtId="165" fontId="32" fillId="0" borderId="0" xfId="0" applyNumberFormat="1" applyFont="1">
      <alignment horizontal="center"/>
    </xf>
    <xf numFmtId="165" fontId="32" fillId="0" borderId="0" xfId="0" applyNumberFormat="1" applyFont="1" applyFill="1" applyBorder="1">
      <alignment horizontal="center"/>
    </xf>
    <xf numFmtId="165" fontId="19" fillId="7" borderId="1" xfId="0" applyNumberFormat="1" applyFont="1" applyFill="1" applyBorder="1">
      <alignment horizontal="center"/>
    </xf>
    <xf numFmtId="0" fontId="35" fillId="9" borderId="1" xfId="0" applyFont="1" applyFill="1" applyBorder="1">
      <alignment horizontal="center"/>
    </xf>
    <xf numFmtId="0" fontId="19" fillId="9" borderId="1" xfId="0" applyFont="1" applyFill="1" applyBorder="1">
      <alignment horizontal="center"/>
    </xf>
    <xf numFmtId="0" fontId="19" fillId="8" borderId="1" xfId="0" applyFont="1" applyFill="1" applyBorder="1">
      <alignment horizontal="center"/>
    </xf>
    <xf numFmtId="0" fontId="19" fillId="0" borderId="1" xfId="0" applyFont="1" applyBorder="1">
      <alignment horizontal="center"/>
    </xf>
    <xf numFmtId="0" fontId="19" fillId="7" borderId="1" xfId="0" applyFont="1" applyFill="1" applyBorder="1">
      <alignment horizontal="center"/>
    </xf>
    <xf numFmtId="0" fontId="19" fillId="8" borderId="0" xfId="0" applyFont="1" applyFill="1">
      <alignment horizontal="center"/>
    </xf>
    <xf numFmtId="165" fontId="19" fillId="8" borderId="1" xfId="0" applyNumberFormat="1" applyFont="1" applyFill="1" applyBorder="1">
      <alignment horizontal="center"/>
    </xf>
    <xf numFmtId="0" fontId="32" fillId="8" borderId="1" xfId="0" applyFont="1" applyFill="1" applyBorder="1">
      <alignment horizontal="center"/>
    </xf>
    <xf numFmtId="0" fontId="36" fillId="9" borderId="1" xfId="0" applyFont="1" applyFill="1" applyBorder="1">
      <alignment horizontal="center"/>
    </xf>
    <xf numFmtId="165" fontId="19" fillId="0" borderId="1" xfId="0" applyNumberFormat="1" applyFont="1" applyBorder="1">
      <alignment horizontal="center"/>
    </xf>
    <xf numFmtId="0" fontId="37" fillId="0" borderId="0" xfId="0" applyFo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/>
    <xf numFmtId="0" fontId="38" fillId="0" borderId="0" xfId="0" applyFo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/>
    <xf numFmtId="0" fontId="39" fillId="0" borderId="0" xfId="0" applyFo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/>
    <xf numFmtId="0" fontId="40" fillId="0" borderId="0" xfId="0" applyFont="1">
      <alignment horizontal="center"/>
    </xf>
    <xf numFmtId="0" fontId="40" fillId="0" borderId="0" xfId="0" applyFont="1" applyAlignment="1">
      <alignment horizontal="left"/>
    </xf>
    <xf numFmtId="165" fontId="19" fillId="0" borderId="0" xfId="0" applyNumberFormat="1" applyFont="1" applyAlignment="1"/>
    <xf numFmtId="0" fontId="19" fillId="0" borderId="0" xfId="0" applyFont="1" applyAlignment="1"/>
    <xf numFmtId="0" fontId="41" fillId="0" borderId="0" xfId="0" applyFont="1">
      <alignment horizontal="center"/>
    </xf>
    <xf numFmtId="0" fontId="42" fillId="0" borderId="0" xfId="0" applyFont="1">
      <alignment horizontal="center"/>
    </xf>
    <xf numFmtId="0" fontId="34" fillId="0" borderId="0" xfId="0" applyFont="1">
      <alignment horizontal="center"/>
    </xf>
    <xf numFmtId="165" fontId="34" fillId="0" borderId="0" xfId="0" applyNumberFormat="1" applyFont="1">
      <alignment horizontal="center"/>
    </xf>
    <xf numFmtId="0" fontId="33" fillId="0" borderId="0" xfId="0" applyFont="1">
      <alignment horizontal="center"/>
    </xf>
    <xf numFmtId="0" fontId="43" fillId="0" borderId="0" xfId="0" applyFont="1">
      <alignment horizontal="center"/>
    </xf>
    <xf numFmtId="165" fontId="43" fillId="0" borderId="0" xfId="0" applyNumberFormat="1" applyFont="1">
      <alignment horizontal="center"/>
    </xf>
  </cellXfs>
  <cellStyles count="7">
    <cellStyle name="Heading 1 1" xfId="1" xr:uid="{00000000-0005-0000-0000-000006000000}"/>
    <cellStyle name="Heading 3" xfId="2" xr:uid="{00000000-0005-0000-0000-000007000000}"/>
    <cellStyle name="Normal" xfId="0" builtinId="0"/>
    <cellStyle name="Result 1" xfId="3" xr:uid="{00000000-0005-0000-0000-000008000000}"/>
    <cellStyle name="Result2" xfId="4" xr:uid="{00000000-0005-0000-0000-000009000000}"/>
    <cellStyle name="try again" xfId="5" xr:uid="{00000000-0005-0000-0000-00000A000000}"/>
    <cellStyle name="wrong" xfId="6" xr:uid="{00000000-0005-0000-0000-00000B000000}"/>
  </cellStyles>
  <dxfs count="1">
    <dxf>
      <font>
        <b/>
        <color rgb="FFDC0000"/>
        <name val="Arial"/>
        <family val="2"/>
        <charset val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DC0000"/>
      <rgbColor rgb="FF1276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F10D0C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5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14"/>
  <sheetViews>
    <sheetView zoomScale="144" zoomScaleNormal="144" workbookViewId="0">
      <selection activeCell="F12" sqref="F12"/>
    </sheetView>
  </sheetViews>
  <sheetFormatPr baseColWidth="10" defaultColWidth="11.6640625" defaultRowHeight="13" x14ac:dyDescent="0.15"/>
  <cols>
    <col min="1" max="3" width="12.5" customWidth="1"/>
    <col min="4" max="4" width="12.5" style="5" customWidth="1"/>
    <col min="5" max="5" width="2" style="5" customWidth="1"/>
    <col min="6" max="6" width="5.33203125" style="5" customWidth="1"/>
    <col min="7" max="27" width="5.33203125" customWidth="1"/>
    <col min="28" max="69" width="11.5" customWidth="1"/>
    <col min="1030" max="1030" width="11.5" customWidth="1"/>
  </cols>
  <sheetData>
    <row r="1" spans="1:28" x14ac:dyDescent="0.15">
      <c r="A1" t="s">
        <v>56</v>
      </c>
      <c r="B1" t="s">
        <v>57</v>
      </c>
      <c r="C1" t="s">
        <v>58</v>
      </c>
      <c r="D1" s="5" t="s">
        <v>59</v>
      </c>
      <c r="G1" s="98" t="s">
        <v>4</v>
      </c>
      <c r="H1" s="99" t="s">
        <v>7</v>
      </c>
      <c r="I1" s="98" t="s">
        <v>9</v>
      </c>
      <c r="J1" s="98" t="s">
        <v>78</v>
      </c>
      <c r="K1" s="98" t="s">
        <v>12</v>
      </c>
      <c r="L1" s="98" t="s">
        <v>15</v>
      </c>
      <c r="M1" s="98" t="s">
        <v>18</v>
      </c>
      <c r="N1" s="98" t="s">
        <v>21</v>
      </c>
      <c r="O1" s="98" t="s">
        <v>24</v>
      </c>
      <c r="P1" s="98" t="s">
        <v>27</v>
      </c>
      <c r="Q1" s="98" t="s">
        <v>107</v>
      </c>
      <c r="R1" s="98" t="s">
        <v>30</v>
      </c>
      <c r="S1" s="98" t="s">
        <v>109</v>
      </c>
      <c r="T1" s="98" t="s">
        <v>33</v>
      </c>
      <c r="U1" s="98" t="s">
        <v>36</v>
      </c>
      <c r="V1" s="98" t="s">
        <v>39</v>
      </c>
      <c r="W1" s="98" t="s">
        <v>42</v>
      </c>
      <c r="X1" s="98" t="s">
        <v>45</v>
      </c>
      <c r="Y1" s="98" t="s">
        <v>48</v>
      </c>
      <c r="Z1" s="98" t="s">
        <v>115</v>
      </c>
      <c r="AA1" s="98" t="s">
        <v>116</v>
      </c>
      <c r="AB1" s="98" t="s">
        <v>117</v>
      </c>
    </row>
    <row r="2" spans="1:28" x14ac:dyDescent="0.15">
      <c r="A2" s="44" t="str">
        <f>_xlfn.CONCAT(B2,"-",C2)</f>
        <v>ams-ann</v>
      </c>
      <c r="B2" s="48" t="s">
        <v>3</v>
      </c>
      <c r="C2" s="48" t="s">
        <v>6</v>
      </c>
      <c r="D2" s="49">
        <v>998</v>
      </c>
      <c r="G2" s="5"/>
      <c r="I2" s="5"/>
    </row>
    <row r="3" spans="1:28" x14ac:dyDescent="0.15">
      <c r="A3" s="44" t="str">
        <f>_xlfn.CONCAT(B3,"-",C3)</f>
        <v>ams-bel</v>
      </c>
      <c r="B3" s="48" t="s">
        <v>3</v>
      </c>
      <c r="C3" s="48" t="s">
        <v>8</v>
      </c>
      <c r="D3" s="49">
        <v>1092</v>
      </c>
      <c r="F3" s="41" t="s">
        <v>102</v>
      </c>
      <c r="G3" s="38" t="s">
        <v>100</v>
      </c>
      <c r="H3" s="38" t="s">
        <v>84</v>
      </c>
      <c r="I3" s="70" t="s">
        <v>85</v>
      </c>
      <c r="J3" s="38" t="s">
        <v>86</v>
      </c>
      <c r="K3" s="39" t="s">
        <v>87</v>
      </c>
      <c r="L3" s="38" t="s">
        <v>88</v>
      </c>
      <c r="M3" s="39" t="s">
        <v>89</v>
      </c>
      <c r="N3" s="38" t="s">
        <v>90</v>
      </c>
      <c r="O3" s="38" t="s">
        <v>104</v>
      </c>
      <c r="P3" s="39" t="s">
        <v>91</v>
      </c>
      <c r="Q3" s="54" t="s">
        <v>112</v>
      </c>
      <c r="R3" s="70" t="s">
        <v>92</v>
      </c>
      <c r="S3" s="55" t="s">
        <v>113</v>
      </c>
      <c r="T3" s="38" t="s">
        <v>103</v>
      </c>
      <c r="U3" s="71" t="s">
        <v>93</v>
      </c>
      <c r="V3" s="38" t="s">
        <v>94</v>
      </c>
      <c r="W3" s="39" t="s">
        <v>95</v>
      </c>
      <c r="X3" s="38" t="s">
        <v>96</v>
      </c>
      <c r="Y3" s="39" t="s">
        <v>97</v>
      </c>
      <c r="Z3" s="70" t="s">
        <v>98</v>
      </c>
      <c r="AA3" s="39" t="s">
        <v>99</v>
      </c>
      <c r="AB3" s="38" t="s">
        <v>101</v>
      </c>
    </row>
    <row r="4" spans="1:28" x14ac:dyDescent="0.15">
      <c r="A4" s="57" t="str">
        <f>_xlfn.CONCAT(B4,"-",C4)</f>
        <v>ams-ber</v>
      </c>
      <c r="B4" s="72" t="s">
        <v>3</v>
      </c>
      <c r="C4" s="72" t="s">
        <v>77</v>
      </c>
      <c r="D4" s="49">
        <v>658</v>
      </c>
      <c r="F4" s="42" t="s">
        <v>3</v>
      </c>
      <c r="G4" s="76"/>
      <c r="H4" s="77"/>
      <c r="I4" s="78"/>
      <c r="J4" s="78"/>
      <c r="K4" s="78"/>
      <c r="L4" s="78"/>
      <c r="M4" s="78"/>
      <c r="N4" s="78"/>
      <c r="O4" s="79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28" x14ac:dyDescent="0.15">
      <c r="A5" s="44" t="str">
        <f>_xlfn.CONCAT(B5,"-",C5)</f>
        <v>ams-bie</v>
      </c>
      <c r="B5" s="48" t="s">
        <v>3</v>
      </c>
      <c r="C5" s="48" t="s">
        <v>11</v>
      </c>
      <c r="D5" s="49">
        <v>1112</v>
      </c>
      <c r="F5" s="42" t="s">
        <v>6</v>
      </c>
      <c r="G5" s="80" t="s">
        <v>6</v>
      </c>
      <c r="H5" s="81"/>
      <c r="I5" s="47"/>
      <c r="J5" s="47"/>
      <c r="K5" s="47"/>
      <c r="L5" s="47"/>
      <c r="M5" s="47"/>
      <c r="N5" s="47"/>
      <c r="O5" s="46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78"/>
    </row>
    <row r="6" spans="1:28" x14ac:dyDescent="0.15">
      <c r="A6" s="44" t="str">
        <f>_xlfn.CONCAT(B6,"-",C6)</f>
        <v>ams-bud</v>
      </c>
      <c r="B6" s="48" t="s">
        <v>3</v>
      </c>
      <c r="C6" s="48" t="s">
        <v>14</v>
      </c>
      <c r="D6" s="49">
        <v>1395</v>
      </c>
      <c r="F6" s="42" t="s">
        <v>8</v>
      </c>
      <c r="G6" s="80" t="s">
        <v>8</v>
      </c>
      <c r="H6" s="80" t="s">
        <v>8</v>
      </c>
      <c r="I6" s="45"/>
      <c r="J6" s="47"/>
      <c r="K6" s="47"/>
      <c r="L6" s="47"/>
      <c r="M6" s="47"/>
      <c r="N6" s="47"/>
      <c r="O6" s="46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78"/>
    </row>
    <row r="7" spans="1:28" x14ac:dyDescent="0.15">
      <c r="A7" s="44" t="str">
        <f>_xlfn.CONCAT(B7,"-",C7)</f>
        <v>ams-cat</v>
      </c>
      <c r="B7" s="48" t="s">
        <v>3</v>
      </c>
      <c r="C7" s="48" t="s">
        <v>17</v>
      </c>
      <c r="D7" s="49">
        <v>2416</v>
      </c>
      <c r="F7" s="55" t="s">
        <v>77</v>
      </c>
      <c r="G7" s="55" t="s">
        <v>77</v>
      </c>
      <c r="H7" s="55" t="s">
        <v>77</v>
      </c>
      <c r="I7" s="70" t="s">
        <v>77</v>
      </c>
      <c r="J7" s="45"/>
      <c r="K7" s="47"/>
      <c r="L7" s="47"/>
      <c r="M7" s="47"/>
      <c r="N7" s="47"/>
      <c r="O7" s="46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78"/>
    </row>
    <row r="8" spans="1:28" x14ac:dyDescent="0.15">
      <c r="A8" s="44" t="str">
        <f>_xlfn.CONCAT(B8,"-",C8)</f>
        <v>ams-cel</v>
      </c>
      <c r="B8" s="48" t="s">
        <v>3</v>
      </c>
      <c r="C8" s="48" t="s">
        <v>20</v>
      </c>
      <c r="D8" s="49">
        <v>1423</v>
      </c>
      <c r="F8" s="42" t="s">
        <v>11</v>
      </c>
      <c r="G8" s="80" t="s">
        <v>11</v>
      </c>
      <c r="H8" s="80" t="s">
        <v>11</v>
      </c>
      <c r="I8" s="70" t="s">
        <v>11</v>
      </c>
      <c r="J8" s="40" t="s">
        <v>11</v>
      </c>
      <c r="K8" s="45"/>
      <c r="L8" s="47"/>
      <c r="M8" s="47"/>
      <c r="N8" s="47"/>
      <c r="O8" s="46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78"/>
    </row>
    <row r="9" spans="1:28" x14ac:dyDescent="0.15">
      <c r="A9" s="44" t="str">
        <f>_xlfn.CONCAT(B9,"-",C9)</f>
        <v>ams-gen</v>
      </c>
      <c r="B9" s="48" t="s">
        <v>3</v>
      </c>
      <c r="C9" s="48" t="s">
        <v>26</v>
      </c>
      <c r="D9" s="49">
        <v>977</v>
      </c>
      <c r="F9" s="42" t="s">
        <v>14</v>
      </c>
      <c r="G9" s="80" t="s">
        <v>14</v>
      </c>
      <c r="H9" s="80" t="s">
        <v>14</v>
      </c>
      <c r="I9" s="70" t="s">
        <v>14</v>
      </c>
      <c r="J9" s="40" t="s">
        <v>14</v>
      </c>
      <c r="K9" s="40" t="s">
        <v>14</v>
      </c>
      <c r="L9" s="45"/>
      <c r="M9" s="47"/>
      <c r="N9" s="47"/>
      <c r="O9" s="46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78"/>
    </row>
    <row r="10" spans="1:28" x14ac:dyDescent="0.15">
      <c r="A10" s="57" t="str">
        <f>_xlfn.CONCAT(B10,"-",C10)</f>
        <v>ams-gla</v>
      </c>
      <c r="B10" s="72" t="s">
        <v>3</v>
      </c>
      <c r="C10" s="72" t="s">
        <v>106</v>
      </c>
      <c r="D10" s="49">
        <v>961</v>
      </c>
      <c r="F10" s="42" t="s">
        <v>17</v>
      </c>
      <c r="G10" s="80" t="s">
        <v>17</v>
      </c>
      <c r="H10" s="80" t="s">
        <v>17</v>
      </c>
      <c r="I10" s="70" t="s">
        <v>17</v>
      </c>
      <c r="J10" s="40" t="s">
        <v>17</v>
      </c>
      <c r="K10" s="40" t="s">
        <v>17</v>
      </c>
      <c r="L10" s="40" t="s">
        <v>17</v>
      </c>
      <c r="M10" s="45"/>
      <c r="N10" s="47"/>
      <c r="O10" s="46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78"/>
    </row>
    <row r="11" spans="1:28" x14ac:dyDescent="0.15">
      <c r="A11" s="57" t="str">
        <f>_xlfn.CONCAT(B11,"-",C11)</f>
        <v>ams-hev</v>
      </c>
      <c r="B11" s="72" t="s">
        <v>3</v>
      </c>
      <c r="C11" s="72" t="s">
        <v>108</v>
      </c>
      <c r="D11" s="49">
        <v>1516</v>
      </c>
      <c r="F11" s="42" t="s">
        <v>20</v>
      </c>
      <c r="G11" s="80" t="s">
        <v>20</v>
      </c>
      <c r="H11" s="80" t="s">
        <v>20</v>
      </c>
      <c r="I11" s="70" t="s">
        <v>20</v>
      </c>
      <c r="J11" s="40" t="s">
        <v>20</v>
      </c>
      <c r="K11" s="40" t="s">
        <v>20</v>
      </c>
      <c r="L11" s="40" t="s">
        <v>20</v>
      </c>
      <c r="M11" s="40" t="s">
        <v>20</v>
      </c>
      <c r="N11" s="45"/>
      <c r="O11" s="82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78"/>
    </row>
    <row r="12" spans="1:28" x14ac:dyDescent="0.15">
      <c r="A12" s="44" t="str">
        <f>_xlfn.CONCAT(B12,"-",C12)</f>
        <v>ams-hex</v>
      </c>
      <c r="B12" s="48" t="s">
        <v>3</v>
      </c>
      <c r="C12" s="48" t="s">
        <v>29</v>
      </c>
      <c r="D12" s="49">
        <v>814</v>
      </c>
      <c r="F12" s="43" t="s">
        <v>23</v>
      </c>
      <c r="G12" s="83"/>
      <c r="H12" s="79"/>
      <c r="I12" s="84"/>
      <c r="J12" s="79"/>
      <c r="K12" s="79"/>
      <c r="L12" s="79"/>
      <c r="M12" s="79"/>
      <c r="N12" s="79"/>
      <c r="O12" s="45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8" x14ac:dyDescent="0.15">
      <c r="A13" s="44" t="str">
        <f>_xlfn.CONCAT(B13,"-",C13)</f>
        <v>ams-kul</v>
      </c>
      <c r="B13" s="48" t="s">
        <v>3</v>
      </c>
      <c r="C13" s="48" t="s">
        <v>32</v>
      </c>
      <c r="D13" s="49">
        <v>1912</v>
      </c>
      <c r="F13" s="42" t="s">
        <v>26</v>
      </c>
      <c r="G13" s="80" t="s">
        <v>26</v>
      </c>
      <c r="H13" s="80" t="s">
        <v>26</v>
      </c>
      <c r="I13" s="70" t="s">
        <v>26</v>
      </c>
      <c r="J13" s="40" t="s">
        <v>26</v>
      </c>
      <c r="K13" s="40" t="s">
        <v>26</v>
      </c>
      <c r="L13" s="40" t="s">
        <v>26</v>
      </c>
      <c r="M13" s="40" t="s">
        <v>26</v>
      </c>
      <c r="N13" s="40" t="s">
        <v>26</v>
      </c>
      <c r="O13" s="46"/>
      <c r="P13" s="45"/>
      <c r="Q13" s="61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78"/>
    </row>
    <row r="14" spans="1:28" x14ac:dyDescent="0.15">
      <c r="A14" s="44" t="str">
        <f>_xlfn.CONCAT(B14,"-",C14)</f>
        <v>ams-lou</v>
      </c>
      <c r="B14" s="48" t="s">
        <v>3</v>
      </c>
      <c r="C14" s="48" t="s">
        <v>35</v>
      </c>
      <c r="D14" s="49">
        <v>555</v>
      </c>
      <c r="F14" s="57" t="s">
        <v>106</v>
      </c>
      <c r="G14" s="55" t="s">
        <v>106</v>
      </c>
      <c r="H14" s="55" t="s">
        <v>106</v>
      </c>
      <c r="I14" s="70" t="s">
        <v>106</v>
      </c>
      <c r="J14" s="55" t="s">
        <v>106</v>
      </c>
      <c r="K14" s="55" t="s">
        <v>106</v>
      </c>
      <c r="L14" s="55" t="s">
        <v>106</v>
      </c>
      <c r="M14" s="55" t="s">
        <v>106</v>
      </c>
      <c r="N14" s="55" t="s">
        <v>106</v>
      </c>
      <c r="O14" s="46"/>
      <c r="P14" s="66" t="s">
        <v>106</v>
      </c>
      <c r="Q14" s="45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78"/>
    </row>
    <row r="15" spans="1:28" x14ac:dyDescent="0.15">
      <c r="A15" s="44" t="str">
        <f>_xlfn.CONCAT(B15,"-",C15)</f>
        <v>ams-mal</v>
      </c>
      <c r="B15" s="48" t="s">
        <v>3</v>
      </c>
      <c r="C15" s="48" t="s">
        <v>38</v>
      </c>
      <c r="D15" s="49">
        <v>2680</v>
      </c>
      <c r="F15" s="69" t="s">
        <v>29</v>
      </c>
      <c r="G15" s="67" t="s">
        <v>29</v>
      </c>
      <c r="H15" s="67" t="s">
        <v>29</v>
      </c>
      <c r="I15" s="67" t="s">
        <v>29</v>
      </c>
      <c r="J15" s="67" t="s">
        <v>29</v>
      </c>
      <c r="K15" s="67" t="s">
        <v>29</v>
      </c>
      <c r="L15" s="67" t="s">
        <v>29</v>
      </c>
      <c r="M15" s="67" t="s">
        <v>29</v>
      </c>
      <c r="N15" s="67" t="s">
        <v>29</v>
      </c>
      <c r="O15" s="68"/>
      <c r="P15" s="67" t="s">
        <v>29</v>
      </c>
      <c r="Q15" s="67" t="s">
        <v>29</v>
      </c>
      <c r="R15" s="60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x14ac:dyDescent="0.15">
      <c r="A16" s="44" t="str">
        <f>_xlfn.CONCAT(B16,"-",C16)</f>
        <v>ams-niv</v>
      </c>
      <c r="B16" s="48" t="s">
        <v>3</v>
      </c>
      <c r="C16" s="48" t="s">
        <v>41</v>
      </c>
      <c r="D16" s="49">
        <v>237</v>
      </c>
      <c r="F16" s="56" t="s">
        <v>108</v>
      </c>
      <c r="G16" s="56" t="s">
        <v>108</v>
      </c>
      <c r="H16" s="56" t="s">
        <v>108</v>
      </c>
      <c r="I16" s="74" t="s">
        <v>108</v>
      </c>
      <c r="J16" s="56" t="s">
        <v>108</v>
      </c>
      <c r="K16" s="56" t="s">
        <v>108</v>
      </c>
      <c r="L16" s="56" t="s">
        <v>108</v>
      </c>
      <c r="M16" s="56" t="s">
        <v>108</v>
      </c>
      <c r="N16" s="56" t="s">
        <v>108</v>
      </c>
      <c r="O16" s="64"/>
      <c r="P16" s="65" t="s">
        <v>108</v>
      </c>
      <c r="Q16" s="65" t="s">
        <v>108</v>
      </c>
      <c r="R16" s="75" t="s">
        <v>108</v>
      </c>
      <c r="S16" s="62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x14ac:dyDescent="0.15">
      <c r="A17" s="44" t="str">
        <f>_xlfn.CONCAT(B17,"-",C17)</f>
        <v>ams-pal</v>
      </c>
      <c r="B17" s="48" t="s">
        <v>3</v>
      </c>
      <c r="C17" s="48" t="s">
        <v>44</v>
      </c>
      <c r="D17" s="49">
        <v>1451</v>
      </c>
      <c r="F17" s="42" t="s">
        <v>32</v>
      </c>
      <c r="G17" s="80" t="s">
        <v>32</v>
      </c>
      <c r="H17" s="80" t="s">
        <v>32</v>
      </c>
      <c r="I17" s="70" t="s">
        <v>32</v>
      </c>
      <c r="J17" s="40" t="s">
        <v>32</v>
      </c>
      <c r="K17" s="40" t="s">
        <v>32</v>
      </c>
      <c r="L17" s="40" t="s">
        <v>32</v>
      </c>
      <c r="M17" s="40" t="s">
        <v>32</v>
      </c>
      <c r="N17" s="40" t="s">
        <v>32</v>
      </c>
      <c r="O17" s="46"/>
      <c r="P17" s="40" t="s">
        <v>32</v>
      </c>
      <c r="Q17" s="55" t="s">
        <v>32</v>
      </c>
      <c r="R17" s="70" t="s">
        <v>32</v>
      </c>
      <c r="S17" s="55" t="s">
        <v>32</v>
      </c>
      <c r="T17" s="45"/>
      <c r="U17" s="78"/>
      <c r="V17" s="47"/>
      <c r="W17" s="47"/>
      <c r="X17" s="47"/>
      <c r="Y17" s="47"/>
      <c r="Z17" s="47"/>
      <c r="AA17" s="47"/>
      <c r="AB17" s="78"/>
    </row>
    <row r="18" spans="1:28" x14ac:dyDescent="0.15">
      <c r="A18" s="44" t="str">
        <f>_xlfn.CONCAT(B18,"-",C18)</f>
        <v>ams-par</v>
      </c>
      <c r="B18" s="48" t="s">
        <v>3</v>
      </c>
      <c r="C18" s="48" t="s">
        <v>47</v>
      </c>
      <c r="D18" s="49">
        <v>2544</v>
      </c>
      <c r="F18" s="69" t="s">
        <v>35</v>
      </c>
      <c r="G18" s="67" t="s">
        <v>35</v>
      </c>
      <c r="H18" s="67" t="s">
        <v>35</v>
      </c>
      <c r="I18" s="67" t="s">
        <v>35</v>
      </c>
      <c r="J18" s="67" t="s">
        <v>35</v>
      </c>
      <c r="K18" s="67" t="s">
        <v>35</v>
      </c>
      <c r="L18" s="67" t="s">
        <v>35</v>
      </c>
      <c r="M18" s="67" t="s">
        <v>35</v>
      </c>
      <c r="N18" s="67" t="s">
        <v>35</v>
      </c>
      <c r="O18" s="68"/>
      <c r="P18" s="67" t="s">
        <v>35</v>
      </c>
      <c r="Q18" s="67" t="s">
        <v>35</v>
      </c>
      <c r="R18" s="67" t="s">
        <v>35</v>
      </c>
      <c r="S18" s="67" t="s">
        <v>35</v>
      </c>
      <c r="T18" s="67" t="s">
        <v>35</v>
      </c>
      <c r="U18" s="58"/>
      <c r="V18" s="85"/>
      <c r="W18" s="59"/>
      <c r="X18" s="59"/>
      <c r="Y18" s="59"/>
      <c r="Z18" s="59"/>
      <c r="AA18" s="59"/>
      <c r="AB18" s="85"/>
    </row>
    <row r="19" spans="1:28" x14ac:dyDescent="0.15">
      <c r="A19" s="44" t="str">
        <f>_xlfn.CONCAT(B19,"-",C19)</f>
        <v>ams-rom</v>
      </c>
      <c r="B19" s="48" t="s">
        <v>3</v>
      </c>
      <c r="C19" s="48" t="s">
        <v>50</v>
      </c>
      <c r="D19" s="49">
        <v>1020</v>
      </c>
      <c r="F19" s="42" t="s">
        <v>38</v>
      </c>
      <c r="G19" s="80" t="s">
        <v>38</v>
      </c>
      <c r="H19" s="80" t="s">
        <v>38</v>
      </c>
      <c r="I19" s="70" t="s">
        <v>38</v>
      </c>
      <c r="J19" s="40" t="s">
        <v>38</v>
      </c>
      <c r="K19" s="40" t="s">
        <v>38</v>
      </c>
      <c r="L19" s="40" t="s">
        <v>38</v>
      </c>
      <c r="M19" s="40" t="s">
        <v>38</v>
      </c>
      <c r="N19" s="40" t="s">
        <v>38</v>
      </c>
      <c r="O19" s="46"/>
      <c r="P19" s="40" t="s">
        <v>38</v>
      </c>
      <c r="Q19" s="55" t="s">
        <v>38</v>
      </c>
      <c r="R19" s="70" t="s">
        <v>38</v>
      </c>
      <c r="S19" s="55" t="s">
        <v>38</v>
      </c>
      <c r="T19" s="40" t="s">
        <v>38</v>
      </c>
      <c r="U19" s="70" t="s">
        <v>38</v>
      </c>
      <c r="V19" s="45"/>
      <c r="W19" s="78"/>
      <c r="X19" s="47"/>
      <c r="Y19" s="47"/>
      <c r="Z19" s="47"/>
      <c r="AA19" s="47"/>
      <c r="AB19" s="78"/>
    </row>
    <row r="20" spans="1:28" x14ac:dyDescent="0.15">
      <c r="A20" s="44" t="str">
        <f>_xlfn.CONCAT(B20,"-",C20)</f>
        <v>ams-san</v>
      </c>
      <c r="B20" s="48" t="s">
        <v>3</v>
      </c>
      <c r="C20" s="48" t="s">
        <v>81</v>
      </c>
      <c r="D20" s="49">
        <v>1233</v>
      </c>
      <c r="F20" s="42" t="s">
        <v>41</v>
      </c>
      <c r="G20" s="80" t="s">
        <v>41</v>
      </c>
      <c r="H20" s="80" t="s">
        <v>41</v>
      </c>
      <c r="I20" s="70" t="s">
        <v>41</v>
      </c>
      <c r="J20" s="40" t="s">
        <v>41</v>
      </c>
      <c r="K20" s="40" t="s">
        <v>41</v>
      </c>
      <c r="L20" s="40" t="s">
        <v>41</v>
      </c>
      <c r="M20" s="40" t="s">
        <v>41</v>
      </c>
      <c r="N20" s="40" t="s">
        <v>41</v>
      </c>
      <c r="O20" s="46"/>
      <c r="P20" s="40" t="s">
        <v>41</v>
      </c>
      <c r="Q20" s="55" t="s">
        <v>41</v>
      </c>
      <c r="R20" s="70" t="s">
        <v>41</v>
      </c>
      <c r="S20" s="55" t="s">
        <v>41</v>
      </c>
      <c r="T20" s="40" t="s">
        <v>41</v>
      </c>
      <c r="U20" s="70" t="s">
        <v>41</v>
      </c>
      <c r="V20" s="40" t="s">
        <v>41</v>
      </c>
      <c r="W20" s="45"/>
      <c r="X20" s="78"/>
      <c r="Y20" s="47"/>
      <c r="Z20" s="47"/>
      <c r="AA20" s="47"/>
      <c r="AB20" s="78"/>
    </row>
    <row r="21" spans="1:28" x14ac:dyDescent="0.15">
      <c r="A21" s="44" t="str">
        <f>_xlfn.CONCAT(B21,"-",C21)</f>
        <v>ams-vil</v>
      </c>
      <c r="B21" s="48" t="s">
        <v>3</v>
      </c>
      <c r="C21" s="48" t="s">
        <v>53</v>
      </c>
      <c r="D21" s="49">
        <v>1288</v>
      </c>
      <c r="F21" s="42" t="s">
        <v>44</v>
      </c>
      <c r="G21" s="80" t="s">
        <v>44</v>
      </c>
      <c r="H21" s="80" t="s">
        <v>44</v>
      </c>
      <c r="I21" s="70" t="s">
        <v>44</v>
      </c>
      <c r="J21" s="40" t="s">
        <v>44</v>
      </c>
      <c r="K21" s="40" t="s">
        <v>44</v>
      </c>
      <c r="L21" s="40" t="s">
        <v>44</v>
      </c>
      <c r="M21" s="40" t="s">
        <v>44</v>
      </c>
      <c r="N21" s="40" t="s">
        <v>44</v>
      </c>
      <c r="O21" s="46"/>
      <c r="P21" s="40" t="s">
        <v>44</v>
      </c>
      <c r="Q21" s="55" t="s">
        <v>44</v>
      </c>
      <c r="R21" s="70" t="s">
        <v>44</v>
      </c>
      <c r="S21" s="55" t="s">
        <v>44</v>
      </c>
      <c r="T21" s="40" t="s">
        <v>44</v>
      </c>
      <c r="U21" s="70" t="s">
        <v>44</v>
      </c>
      <c r="V21" s="40" t="s">
        <v>44</v>
      </c>
      <c r="W21" s="40" t="s">
        <v>44</v>
      </c>
      <c r="X21" s="45"/>
      <c r="Y21" s="78"/>
      <c r="Z21" s="47"/>
      <c r="AA21" s="47"/>
      <c r="AB21" s="78"/>
    </row>
    <row r="22" spans="1:28" x14ac:dyDescent="0.15">
      <c r="A22" s="101" t="str">
        <f>_xlfn.CONCAT(B22,"-",C22)</f>
        <v>ann-bel</v>
      </c>
      <c r="B22" s="102" t="s">
        <v>6</v>
      </c>
      <c r="C22" s="102" t="s">
        <v>8</v>
      </c>
      <c r="D22" s="103">
        <v>1760</v>
      </c>
      <c r="F22" s="42" t="s">
        <v>47</v>
      </c>
      <c r="G22" s="80" t="s">
        <v>47</v>
      </c>
      <c r="H22" s="80" t="s">
        <v>47</v>
      </c>
      <c r="I22" s="70" t="s">
        <v>47</v>
      </c>
      <c r="J22" s="40" t="s">
        <v>47</v>
      </c>
      <c r="K22" s="40" t="s">
        <v>47</v>
      </c>
      <c r="L22" s="40" t="s">
        <v>47</v>
      </c>
      <c r="M22" s="40" t="s">
        <v>47</v>
      </c>
      <c r="N22" s="40" t="s">
        <v>47</v>
      </c>
      <c r="O22" s="46"/>
      <c r="P22" s="40" t="s">
        <v>47</v>
      </c>
      <c r="Q22" s="55" t="s">
        <v>47</v>
      </c>
      <c r="R22" s="70" t="s">
        <v>47</v>
      </c>
      <c r="S22" s="55" t="s">
        <v>47</v>
      </c>
      <c r="T22" s="40" t="s">
        <v>47</v>
      </c>
      <c r="U22" s="70" t="s">
        <v>47</v>
      </c>
      <c r="V22" s="40" t="s">
        <v>47</v>
      </c>
      <c r="W22" s="40" t="s">
        <v>47</v>
      </c>
      <c r="X22" s="40" t="s">
        <v>47</v>
      </c>
      <c r="Y22" s="45"/>
      <c r="Z22" s="78"/>
      <c r="AA22" s="47"/>
      <c r="AB22" s="78"/>
    </row>
    <row r="23" spans="1:28" x14ac:dyDescent="0.15">
      <c r="A23" s="100" t="str">
        <f>_xlfn.CONCAT(B23,"-",C23)</f>
        <v>ann-ber</v>
      </c>
      <c r="B23" s="72" t="s">
        <v>6</v>
      </c>
      <c r="C23" s="72" t="s">
        <v>77</v>
      </c>
      <c r="D23" s="63">
        <v>1141</v>
      </c>
      <c r="F23" s="69" t="s">
        <v>50</v>
      </c>
      <c r="G23" s="67" t="s">
        <v>50</v>
      </c>
      <c r="H23" s="67" t="s">
        <v>50</v>
      </c>
      <c r="I23" s="67" t="s">
        <v>50</v>
      </c>
      <c r="J23" s="67" t="s">
        <v>50</v>
      </c>
      <c r="K23" s="67" t="s">
        <v>50</v>
      </c>
      <c r="L23" s="67" t="s">
        <v>50</v>
      </c>
      <c r="M23" s="67" t="s">
        <v>50</v>
      </c>
      <c r="N23" s="67" t="s">
        <v>50</v>
      </c>
      <c r="O23" s="68"/>
      <c r="P23" s="67" t="s">
        <v>50</v>
      </c>
      <c r="Q23" s="67" t="s">
        <v>50</v>
      </c>
      <c r="R23" s="67" t="s">
        <v>50</v>
      </c>
      <c r="S23" s="67" t="s">
        <v>50</v>
      </c>
      <c r="T23" s="67" t="s">
        <v>50</v>
      </c>
      <c r="U23" s="67" t="s">
        <v>50</v>
      </c>
      <c r="V23" s="67" t="s">
        <v>50</v>
      </c>
      <c r="W23" s="67" t="s">
        <v>50</v>
      </c>
      <c r="X23" s="67" t="s">
        <v>50</v>
      </c>
      <c r="Y23" s="67" t="s">
        <v>50</v>
      </c>
      <c r="Z23" s="58"/>
      <c r="AA23" s="59"/>
      <c r="AB23" s="85"/>
    </row>
    <row r="24" spans="1:28" x14ac:dyDescent="0.15">
      <c r="A24" s="53" t="str">
        <f>_xlfn.CONCAT(B24,"-",C24)</f>
        <v>ann-bie</v>
      </c>
      <c r="B24" s="48" t="s">
        <v>6</v>
      </c>
      <c r="C24" s="48" t="s">
        <v>11</v>
      </c>
      <c r="D24" s="49">
        <v>239</v>
      </c>
      <c r="F24" s="44" t="s">
        <v>81</v>
      </c>
      <c r="G24" s="80" t="s">
        <v>81</v>
      </c>
      <c r="H24" s="80" t="s">
        <v>81</v>
      </c>
      <c r="I24" s="70" t="s">
        <v>81</v>
      </c>
      <c r="J24" s="40" t="s">
        <v>81</v>
      </c>
      <c r="K24" s="40" t="s">
        <v>81</v>
      </c>
      <c r="L24" s="40" t="s">
        <v>81</v>
      </c>
      <c r="M24" s="40" t="s">
        <v>81</v>
      </c>
      <c r="N24" s="40" t="s">
        <v>81</v>
      </c>
      <c r="O24" s="46"/>
      <c r="P24" s="40" t="s">
        <v>81</v>
      </c>
      <c r="Q24" s="55" t="s">
        <v>81</v>
      </c>
      <c r="R24" s="70" t="s">
        <v>81</v>
      </c>
      <c r="S24" s="55" t="s">
        <v>81</v>
      </c>
      <c r="T24" s="40" t="s">
        <v>81</v>
      </c>
      <c r="U24" s="70" t="s">
        <v>81</v>
      </c>
      <c r="V24" s="40" t="s">
        <v>81</v>
      </c>
      <c r="W24" s="40" t="s">
        <v>81</v>
      </c>
      <c r="X24" s="40" t="s">
        <v>81</v>
      </c>
      <c r="Y24" s="40" t="s">
        <v>81</v>
      </c>
      <c r="Z24" s="70" t="s">
        <v>81</v>
      </c>
      <c r="AA24" s="45"/>
      <c r="AB24" s="78"/>
    </row>
    <row r="25" spans="1:28" x14ac:dyDescent="0.15">
      <c r="A25" s="53" t="str">
        <f>_xlfn.CONCAT(B25,"-",C25)</f>
        <v>ann-bud</v>
      </c>
      <c r="B25" s="48" t="s">
        <v>6</v>
      </c>
      <c r="C25" s="48" t="s">
        <v>14</v>
      </c>
      <c r="D25" s="49">
        <v>1286</v>
      </c>
      <c r="F25" s="44" t="s">
        <v>53</v>
      </c>
      <c r="G25" s="86" t="s">
        <v>53</v>
      </c>
      <c r="H25" s="80" t="s">
        <v>53</v>
      </c>
      <c r="I25" s="70" t="s">
        <v>53</v>
      </c>
      <c r="J25" s="40" t="s">
        <v>53</v>
      </c>
      <c r="K25" s="40" t="s">
        <v>53</v>
      </c>
      <c r="L25" s="40" t="s">
        <v>53</v>
      </c>
      <c r="M25" s="40" t="s">
        <v>53</v>
      </c>
      <c r="N25" s="40" t="s">
        <v>53</v>
      </c>
      <c r="O25" s="46"/>
      <c r="P25" s="40" t="s">
        <v>53</v>
      </c>
      <c r="Q25" s="55" t="s">
        <v>53</v>
      </c>
      <c r="R25" s="70" t="s">
        <v>53</v>
      </c>
      <c r="S25" s="55" t="s">
        <v>53</v>
      </c>
      <c r="T25" s="40" t="s">
        <v>53</v>
      </c>
      <c r="U25" s="70" t="s">
        <v>53</v>
      </c>
      <c r="V25" s="40" t="s">
        <v>53</v>
      </c>
      <c r="W25" s="40" t="s">
        <v>53</v>
      </c>
      <c r="X25" s="40" t="s">
        <v>53</v>
      </c>
      <c r="Y25" s="40" t="s">
        <v>53</v>
      </c>
      <c r="Z25" s="70" t="s">
        <v>53</v>
      </c>
      <c r="AA25" s="40" t="s">
        <v>53</v>
      </c>
      <c r="AB25" s="81"/>
    </row>
    <row r="26" spans="1:28" x14ac:dyDescent="0.15">
      <c r="A26" s="53" t="str">
        <f>_xlfn.CONCAT(B26,"-",C26)</f>
        <v>ann-cat</v>
      </c>
      <c r="B26" s="48" t="s">
        <v>6</v>
      </c>
      <c r="C26" s="48" t="s">
        <v>17</v>
      </c>
      <c r="D26" s="49">
        <v>1674</v>
      </c>
      <c r="G26" s="5"/>
    </row>
    <row r="27" spans="1:28" x14ac:dyDescent="0.15">
      <c r="A27" s="53" t="str">
        <f>_xlfn.CONCAT(B27,"-",C27)</f>
        <v>ann-cel</v>
      </c>
      <c r="B27" s="48" t="s">
        <v>6</v>
      </c>
      <c r="C27" s="48" t="s">
        <v>20</v>
      </c>
      <c r="D27" s="49">
        <v>400</v>
      </c>
    </row>
    <row r="28" spans="1:28" x14ac:dyDescent="0.15">
      <c r="A28" s="53" t="str">
        <f>_xlfn.CONCAT(B28,"-",C28)</f>
        <v>ann-gen</v>
      </c>
      <c r="B28" s="48" t="s">
        <v>6</v>
      </c>
      <c r="C28" s="48" t="s">
        <v>26</v>
      </c>
      <c r="D28" s="49">
        <v>42</v>
      </c>
    </row>
    <row r="29" spans="1:28" x14ac:dyDescent="0.15">
      <c r="A29" s="100" t="str">
        <f>_xlfn.CONCAT(B29,"-",C29)</f>
        <v>ann-gla</v>
      </c>
      <c r="B29" s="72" t="s">
        <v>6</v>
      </c>
      <c r="C29" s="72" t="s">
        <v>106</v>
      </c>
      <c r="D29" s="63">
        <v>1618</v>
      </c>
    </row>
    <row r="30" spans="1:28" x14ac:dyDescent="0.15">
      <c r="A30" s="100" t="str">
        <f>_xlfn.CONCAT(B30,"-",C30)</f>
        <v>ann-hev</v>
      </c>
      <c r="B30" s="72" t="s">
        <v>6</v>
      </c>
      <c r="C30" s="72" t="s">
        <v>108</v>
      </c>
      <c r="D30" s="63">
        <v>1319</v>
      </c>
    </row>
    <row r="31" spans="1:28" x14ac:dyDescent="0.15">
      <c r="A31" s="53" t="str">
        <f>_xlfn.CONCAT(B31,"-",C31)</f>
        <v>ann-hex</v>
      </c>
      <c r="B31" s="48" t="s">
        <v>6</v>
      </c>
      <c r="C31" s="48" t="s">
        <v>29</v>
      </c>
      <c r="D31" s="49">
        <v>1482</v>
      </c>
    </row>
    <row r="32" spans="1:28" x14ac:dyDescent="0.15">
      <c r="A32" s="53" t="str">
        <f>_xlfn.CONCAT(B32,"-",C32)</f>
        <v>ann-kul</v>
      </c>
      <c r="B32" s="48" t="s">
        <v>6</v>
      </c>
      <c r="C32" s="48" t="s">
        <v>32</v>
      </c>
      <c r="D32" s="49">
        <v>2367</v>
      </c>
    </row>
    <row r="33" spans="1:20" x14ac:dyDescent="0.15">
      <c r="A33" s="53" t="str">
        <f>_xlfn.CONCAT(B33,"-",C33)</f>
        <v>ann-lou</v>
      </c>
      <c r="B33" s="48" t="s">
        <v>6</v>
      </c>
      <c r="C33" s="48" t="s">
        <v>35</v>
      </c>
      <c r="D33" s="49">
        <v>1200</v>
      </c>
    </row>
    <row r="34" spans="1:20" x14ac:dyDescent="0.15">
      <c r="A34" s="53" t="str">
        <f>_xlfn.CONCAT(B34,"-",C34)</f>
        <v>ann-mal</v>
      </c>
      <c r="B34" s="48" t="s">
        <v>6</v>
      </c>
      <c r="C34" s="48" t="s">
        <v>38</v>
      </c>
      <c r="D34" s="49">
        <v>1938</v>
      </c>
    </row>
    <row r="35" spans="1:20" x14ac:dyDescent="0.15">
      <c r="A35" s="53" t="str">
        <f>_xlfn.CONCAT(B35,"-",C35)</f>
        <v>ann-niv</v>
      </c>
      <c r="B35" s="48" t="s">
        <v>6</v>
      </c>
      <c r="C35" s="48" t="s">
        <v>41</v>
      </c>
      <c r="D35" s="49">
        <v>755</v>
      </c>
      <c r="E35" s="37"/>
      <c r="F35" s="37"/>
      <c r="G35" s="5"/>
    </row>
    <row r="36" spans="1:20" x14ac:dyDescent="0.15">
      <c r="A36" s="53" t="str">
        <f>_xlfn.CONCAT(B36,"-",C36)</f>
        <v>ann-pal</v>
      </c>
      <c r="B36" s="48" t="s">
        <v>6</v>
      </c>
      <c r="C36" s="48" t="s">
        <v>44</v>
      </c>
      <c r="D36" s="49">
        <v>666</v>
      </c>
      <c r="E36" s="37"/>
      <c r="F36" s="37"/>
      <c r="G36" s="5"/>
      <c r="T36" t="s">
        <v>114</v>
      </c>
    </row>
    <row r="37" spans="1:20" x14ac:dyDescent="0.15">
      <c r="A37" s="53" t="str">
        <f>_xlfn.CONCAT(B37,"-",C37)</f>
        <v>ann-par</v>
      </c>
      <c r="B37" s="48" t="s">
        <v>6</v>
      </c>
      <c r="C37" s="48" t="s">
        <v>47</v>
      </c>
      <c r="D37" s="49">
        <v>1803</v>
      </c>
      <c r="E37" s="37"/>
      <c r="F37" s="37"/>
      <c r="G37" s="5"/>
    </row>
    <row r="38" spans="1:20" x14ac:dyDescent="0.15">
      <c r="A38" s="101" t="str">
        <f>_xlfn.CONCAT(B38,"-",C38)</f>
        <v>ann-rom</v>
      </c>
      <c r="B38" s="102" t="s">
        <v>6</v>
      </c>
      <c r="C38" s="102" t="s">
        <v>50</v>
      </c>
      <c r="D38" s="103">
        <v>160</v>
      </c>
    </row>
    <row r="39" spans="1:20" x14ac:dyDescent="0.15">
      <c r="A39" s="53" t="str">
        <f>_xlfn.CONCAT(B39,"-",C39)</f>
        <v>ann-san</v>
      </c>
      <c r="B39" s="48" t="s">
        <v>6</v>
      </c>
      <c r="C39" s="48" t="s">
        <v>81</v>
      </c>
      <c r="D39" s="49">
        <v>685</v>
      </c>
    </row>
    <row r="40" spans="1:20" x14ac:dyDescent="0.15">
      <c r="A40" s="53" t="str">
        <f>_xlfn.CONCAT(B40,"-",C40)</f>
        <v>ann-vil</v>
      </c>
      <c r="B40" s="48" t="s">
        <v>6</v>
      </c>
      <c r="C40" s="48" t="s">
        <v>53</v>
      </c>
      <c r="D40" s="49">
        <v>683</v>
      </c>
    </row>
    <row r="41" spans="1:20" x14ac:dyDescent="0.15">
      <c r="A41" s="102" t="str">
        <f>_xlfn.CONCAT(B41,"-",C41)</f>
        <v>bel-ber</v>
      </c>
      <c r="B41" s="102" t="s">
        <v>8</v>
      </c>
      <c r="C41" s="102" t="s">
        <v>77</v>
      </c>
      <c r="D41" s="103">
        <v>1837</v>
      </c>
    </row>
    <row r="42" spans="1:20" x14ac:dyDescent="0.15">
      <c r="A42" s="102" t="str">
        <f>_xlfn.CONCAT(B42,"-",C42)</f>
        <v>bel-bie</v>
      </c>
      <c r="B42" s="102" t="s">
        <v>8</v>
      </c>
      <c r="C42" s="102" t="s">
        <v>11</v>
      </c>
      <c r="D42" s="103">
        <v>1980</v>
      </c>
    </row>
    <row r="43" spans="1:20" x14ac:dyDescent="0.15">
      <c r="A43" s="102" t="str">
        <f>_xlfn.CONCAT(B43,"-",C43)</f>
        <v>bel-bud</v>
      </c>
      <c r="B43" s="102" t="s">
        <v>8</v>
      </c>
      <c r="C43" s="102" t="s">
        <v>14</v>
      </c>
      <c r="D43" s="103">
        <v>2499</v>
      </c>
    </row>
    <row r="44" spans="1:20" x14ac:dyDescent="0.15">
      <c r="A44" s="102" t="str">
        <f>_xlfn.CONCAT(B44,"-",C44)</f>
        <v>bel-cat</v>
      </c>
      <c r="B44" s="102" t="s">
        <v>8</v>
      </c>
      <c r="C44" s="102" t="s">
        <v>17</v>
      </c>
      <c r="D44" s="103">
        <v>3415</v>
      </c>
    </row>
    <row r="45" spans="1:20" x14ac:dyDescent="0.15">
      <c r="A45" s="102" t="str">
        <f>_xlfn.CONCAT(B45,"-",C45)</f>
        <v>bel-cel</v>
      </c>
      <c r="B45" s="102" t="s">
        <v>8</v>
      </c>
      <c r="C45" s="102" t="s">
        <v>20</v>
      </c>
      <c r="D45" s="103">
        <v>2141</v>
      </c>
    </row>
    <row r="46" spans="1:20" x14ac:dyDescent="0.15">
      <c r="A46" s="102" t="str">
        <f>_xlfn.CONCAT(B46,"-",C46)</f>
        <v>bel-gen</v>
      </c>
      <c r="B46" s="102" t="s">
        <v>8</v>
      </c>
      <c r="C46" s="102" t="s">
        <v>26</v>
      </c>
      <c r="D46" s="103">
        <v>1766</v>
      </c>
      <c r="E46" s="49"/>
    </row>
    <row r="47" spans="1:20" x14ac:dyDescent="0.15">
      <c r="A47" s="102" t="str">
        <f>_xlfn.CONCAT(B47,"-",C47)</f>
        <v>bel-gla</v>
      </c>
      <c r="B47" s="102" t="s">
        <v>8</v>
      </c>
      <c r="C47" s="102" t="s">
        <v>106</v>
      </c>
      <c r="D47" s="103">
        <v>222</v>
      </c>
    </row>
    <row r="48" spans="1:20" x14ac:dyDescent="0.15">
      <c r="A48" s="102" t="str">
        <f>_xlfn.CONCAT(B48,"-",C48)</f>
        <v>bel-hev</v>
      </c>
      <c r="B48" s="102" t="s">
        <v>8</v>
      </c>
      <c r="C48" s="102" t="s">
        <v>108</v>
      </c>
      <c r="D48" s="103">
        <v>2576</v>
      </c>
    </row>
    <row r="49" spans="1:4" x14ac:dyDescent="0.15">
      <c r="A49" s="102" t="str">
        <f>_xlfn.CONCAT(B49,"-",C49)</f>
        <v>bel-hex</v>
      </c>
      <c r="B49" s="102" t="s">
        <v>8</v>
      </c>
      <c r="C49" s="102" t="s">
        <v>29</v>
      </c>
      <c r="D49" s="103">
        <v>328</v>
      </c>
    </row>
    <row r="50" spans="1:4" x14ac:dyDescent="0.15">
      <c r="A50" s="102" t="str">
        <f>_xlfn.CONCAT(B50,"-",C50)</f>
        <v>bel-kul</v>
      </c>
      <c r="B50" s="102" t="s">
        <v>8</v>
      </c>
      <c r="C50" s="102" t="s">
        <v>32</v>
      </c>
      <c r="D50" s="103">
        <v>3140</v>
      </c>
    </row>
    <row r="51" spans="1:4" x14ac:dyDescent="0.15">
      <c r="A51" s="102" t="str">
        <f>_xlfn.CONCAT(B51,"-",C51)</f>
        <v>bel-lou</v>
      </c>
      <c r="B51" s="102" t="s">
        <v>8</v>
      </c>
      <c r="C51" s="102" t="s">
        <v>35</v>
      </c>
      <c r="D51" s="103">
        <v>372</v>
      </c>
    </row>
    <row r="52" spans="1:4" x14ac:dyDescent="0.15">
      <c r="A52" s="102" t="str">
        <f>_xlfn.CONCAT(B52,"-",C52)</f>
        <v>bel-mal</v>
      </c>
      <c r="B52" s="102" t="s">
        <v>8</v>
      </c>
      <c r="C52" s="102" t="s">
        <v>38</v>
      </c>
      <c r="D52" s="103">
        <v>3679</v>
      </c>
    </row>
    <row r="53" spans="1:4" x14ac:dyDescent="0.15">
      <c r="A53" s="102" t="str">
        <f>_xlfn.CONCAT(B53,"-",C53)</f>
        <v>bel-niv</v>
      </c>
      <c r="B53" s="102" t="s">
        <v>8</v>
      </c>
      <c r="C53" s="102" t="s">
        <v>41</v>
      </c>
      <c r="D53" s="103">
        <v>1168</v>
      </c>
    </row>
    <row r="54" spans="1:4" x14ac:dyDescent="0.15">
      <c r="A54" s="102" t="str">
        <f>_xlfn.CONCAT(B54,"-",C54)</f>
        <v>bel-pal</v>
      </c>
      <c r="B54" s="102" t="s">
        <v>8</v>
      </c>
      <c r="C54" s="102" t="s">
        <v>44</v>
      </c>
      <c r="D54" s="103">
        <v>2189</v>
      </c>
    </row>
    <row r="55" spans="1:4" x14ac:dyDescent="0.15">
      <c r="A55" s="102" t="str">
        <f>_xlfn.CONCAT(B55,"-",C55)</f>
        <v>bel-par</v>
      </c>
      <c r="B55" s="102" t="s">
        <v>8</v>
      </c>
      <c r="C55" s="102" t="s">
        <v>47</v>
      </c>
      <c r="D55" s="103">
        <v>3543</v>
      </c>
    </row>
    <row r="56" spans="1:4" x14ac:dyDescent="0.15">
      <c r="A56" s="102" t="str">
        <f>_xlfn.CONCAT(B56,"-",C56)</f>
        <v>bel-rom</v>
      </c>
      <c r="B56" s="102" t="s">
        <v>8</v>
      </c>
      <c r="C56" s="102" t="s">
        <v>50</v>
      </c>
      <c r="D56" s="103">
        <v>1808</v>
      </c>
    </row>
    <row r="57" spans="1:4" x14ac:dyDescent="0.15">
      <c r="A57" s="102" t="str">
        <f>_xlfn.CONCAT(B57,"-",C57)</f>
        <v>bel-san</v>
      </c>
      <c r="B57" s="102" t="s">
        <v>8</v>
      </c>
      <c r="C57" s="102" t="s">
        <v>81</v>
      </c>
      <c r="D57" s="103">
        <v>2386</v>
      </c>
    </row>
    <row r="58" spans="1:4" x14ac:dyDescent="0.15">
      <c r="A58" s="102" t="str">
        <f>_xlfn.CONCAT(B58,"-",C58)</f>
        <v>bel-vil</v>
      </c>
      <c r="B58" s="104" t="s">
        <v>8</v>
      </c>
      <c r="C58" s="104" t="s">
        <v>53</v>
      </c>
      <c r="D58" s="73">
        <v>2383</v>
      </c>
    </row>
    <row r="59" spans="1:4" x14ac:dyDescent="0.15">
      <c r="A59" s="57" t="str">
        <f>_xlfn.CONCAT(B59,"-",C59)</f>
        <v>ber-bie</v>
      </c>
      <c r="B59" s="57" t="s">
        <v>77</v>
      </c>
      <c r="C59" s="57" t="s">
        <v>11</v>
      </c>
      <c r="D59" s="63">
        <v>1103</v>
      </c>
    </row>
    <row r="60" spans="1:4" x14ac:dyDescent="0.15">
      <c r="A60" s="57" t="str">
        <f>_xlfn.CONCAT(B60,"-",C60)</f>
        <v>ber-bud</v>
      </c>
      <c r="B60" s="57" t="s">
        <v>77</v>
      </c>
      <c r="C60" s="57" t="s">
        <v>14</v>
      </c>
      <c r="D60" s="56">
        <v>889</v>
      </c>
    </row>
    <row r="61" spans="1:4" x14ac:dyDescent="0.15">
      <c r="A61" s="57" t="str">
        <f>_xlfn.CONCAT(B61,"-",C61)</f>
        <v>ber-cat</v>
      </c>
      <c r="B61" s="57" t="s">
        <v>77</v>
      </c>
      <c r="C61" s="57" t="s">
        <v>17</v>
      </c>
      <c r="D61" s="63">
        <v>2261</v>
      </c>
    </row>
    <row r="62" spans="1:4" x14ac:dyDescent="0.15">
      <c r="A62" s="57" t="str">
        <f>_xlfn.CONCAT(B62,"-",C62)</f>
        <v>ber-cel</v>
      </c>
      <c r="B62" s="57" t="s">
        <v>77</v>
      </c>
      <c r="C62" s="57" t="s">
        <v>20</v>
      </c>
      <c r="D62" s="63">
        <v>1183</v>
      </c>
    </row>
    <row r="63" spans="1:4" x14ac:dyDescent="0.15">
      <c r="A63" s="57" t="str">
        <f>_xlfn.CONCAT(B63,"-",C63)</f>
        <v>ber-gen</v>
      </c>
      <c r="B63" s="57" t="s">
        <v>77</v>
      </c>
      <c r="C63" s="57" t="s">
        <v>26</v>
      </c>
      <c r="D63" s="63">
        <v>1116</v>
      </c>
    </row>
    <row r="64" spans="1:4" x14ac:dyDescent="0.15">
      <c r="A64" s="72" t="str">
        <f>_xlfn.CONCAT(B64,"-",C64)</f>
        <v>ber-hev</v>
      </c>
      <c r="B64" s="57" t="s">
        <v>77</v>
      </c>
      <c r="C64" s="72" t="s">
        <v>108</v>
      </c>
      <c r="D64" s="106">
        <v>988</v>
      </c>
    </row>
    <row r="65" spans="1:4" x14ac:dyDescent="0.15">
      <c r="A65" s="105" t="str">
        <f>_xlfn.CONCAT(B65,"-",C65)</f>
        <v>ber-hex</v>
      </c>
      <c r="B65" s="105" t="s">
        <v>77</v>
      </c>
      <c r="C65" s="105" t="s">
        <v>29</v>
      </c>
      <c r="D65" s="106">
        <v>1559</v>
      </c>
    </row>
    <row r="66" spans="1:4" x14ac:dyDescent="0.15">
      <c r="A66" s="48" t="str">
        <f>_xlfn.CONCAT(B66,"-",C66)</f>
        <v>ber-kul</v>
      </c>
      <c r="B66" s="48" t="s">
        <v>77</v>
      </c>
      <c r="C66" s="48" t="s">
        <v>32</v>
      </c>
      <c r="D66" s="49">
        <v>1300</v>
      </c>
    </row>
    <row r="67" spans="1:4" x14ac:dyDescent="0.15">
      <c r="A67" s="105" t="str">
        <f>_xlfn.CONCAT(B67,"-",C67)</f>
        <v>ber-lou</v>
      </c>
      <c r="B67" s="105" t="s">
        <v>77</v>
      </c>
      <c r="C67" s="105" t="s">
        <v>35</v>
      </c>
      <c r="D67" s="106">
        <v>1280</v>
      </c>
    </row>
    <row r="68" spans="1:4" x14ac:dyDescent="0.15">
      <c r="A68" s="48" t="str">
        <f>_xlfn.CONCAT(B68,"-",C68)</f>
        <v>ber-mal</v>
      </c>
      <c r="B68" s="48" t="s">
        <v>77</v>
      </c>
      <c r="C68" s="48" t="s">
        <v>38</v>
      </c>
      <c r="D68" s="49">
        <v>2513</v>
      </c>
    </row>
    <row r="69" spans="1:4" x14ac:dyDescent="0.15">
      <c r="A69" s="48" t="str">
        <f>_xlfn.CONCAT(B69,"-",C69)</f>
        <v>ber-niv</v>
      </c>
      <c r="B69" s="48" t="s">
        <v>77</v>
      </c>
      <c r="C69" s="48" t="s">
        <v>41</v>
      </c>
      <c r="D69" s="49">
        <v>782</v>
      </c>
    </row>
    <row r="70" spans="1:4" x14ac:dyDescent="0.15">
      <c r="A70" s="48" t="str">
        <f>_xlfn.CONCAT(B70,"-",C70)</f>
        <v>ber-pal</v>
      </c>
      <c r="B70" s="48" t="s">
        <v>77</v>
      </c>
      <c r="C70" s="48" t="s">
        <v>44</v>
      </c>
      <c r="D70" s="49">
        <v>1777</v>
      </c>
    </row>
    <row r="71" spans="1:4" x14ac:dyDescent="0.15">
      <c r="A71" s="48" t="str">
        <f>_xlfn.CONCAT(B71,"-",C71)</f>
        <v>ber-par</v>
      </c>
      <c r="B71" s="48" t="s">
        <v>77</v>
      </c>
      <c r="C71" s="48" t="s">
        <v>47</v>
      </c>
      <c r="D71" s="49">
        <v>2398</v>
      </c>
    </row>
    <row r="72" spans="1:4" x14ac:dyDescent="0.15">
      <c r="A72" s="105" t="str">
        <f>_xlfn.CONCAT(B72,"-",C72)</f>
        <v>ber-rom</v>
      </c>
      <c r="B72" s="105" t="s">
        <v>77</v>
      </c>
      <c r="C72" s="105" t="s">
        <v>50</v>
      </c>
      <c r="D72" s="106">
        <v>1324</v>
      </c>
    </row>
    <row r="73" spans="1:4" x14ac:dyDescent="0.15">
      <c r="A73" s="72" t="str">
        <f>_xlfn.CONCAT(B73,"-",C73)</f>
        <v>ber-san</v>
      </c>
      <c r="B73" s="72" t="s">
        <v>77</v>
      </c>
      <c r="C73" s="72" t="s">
        <v>81</v>
      </c>
      <c r="D73" s="63">
        <v>1043</v>
      </c>
    </row>
    <row r="74" spans="1:4" x14ac:dyDescent="0.15">
      <c r="A74" s="48" t="str">
        <f>_xlfn.CONCAT(B74,"-",C74)</f>
        <v>ber-vil</v>
      </c>
      <c r="B74" s="48" t="s">
        <v>77</v>
      </c>
      <c r="C74" s="48" t="s">
        <v>53</v>
      </c>
      <c r="D74" s="49">
        <v>1041</v>
      </c>
    </row>
    <row r="75" spans="1:4" x14ac:dyDescent="0.15">
      <c r="A75" s="72" t="str">
        <f>_xlfn.CONCAT(B75,"-",C75)</f>
        <v>bie-ber</v>
      </c>
      <c r="B75" s="72" t="s">
        <v>11</v>
      </c>
      <c r="C75" s="72" t="s">
        <v>77</v>
      </c>
      <c r="D75" s="63">
        <v>1103</v>
      </c>
    </row>
    <row r="76" spans="1:4" x14ac:dyDescent="0.15">
      <c r="A76" s="48" t="str">
        <f>_xlfn.CONCAT(B76,"-",C76)</f>
        <v>bie-bud</v>
      </c>
      <c r="B76" s="48" t="s">
        <v>11</v>
      </c>
      <c r="C76" s="48" t="s">
        <v>14</v>
      </c>
      <c r="D76" s="49">
        <v>1051</v>
      </c>
    </row>
    <row r="77" spans="1:4" x14ac:dyDescent="0.15">
      <c r="A77" s="48" t="str">
        <f>_xlfn.CONCAT(B77,"-",C77)</f>
        <v>bie-cat</v>
      </c>
      <c r="B77" s="48" t="s">
        <v>11</v>
      </c>
      <c r="C77" s="48" t="s">
        <v>17</v>
      </c>
      <c r="D77" s="49">
        <v>1440</v>
      </c>
    </row>
    <row r="78" spans="1:4" x14ac:dyDescent="0.15">
      <c r="A78" s="48" t="str">
        <f>_xlfn.CONCAT(B78,"-",C78)</f>
        <v>bie-cel</v>
      </c>
      <c r="B78" s="48" t="s">
        <v>11</v>
      </c>
      <c r="C78" s="48" t="s">
        <v>20</v>
      </c>
      <c r="D78" s="49">
        <v>181</v>
      </c>
    </row>
    <row r="79" spans="1:4" x14ac:dyDescent="0.15">
      <c r="A79" s="48" t="str">
        <f>_xlfn.CONCAT(B79,"-",C79)</f>
        <v>bie-gen</v>
      </c>
      <c r="B79" s="48" t="s">
        <v>11</v>
      </c>
      <c r="C79" s="48" t="s">
        <v>26</v>
      </c>
      <c r="D79" s="49">
        <v>219</v>
      </c>
    </row>
    <row r="80" spans="1:4" x14ac:dyDescent="0.15">
      <c r="A80" s="72" t="str">
        <f>_xlfn.CONCAT(B80,"-",C80)</f>
        <v>bie-gla</v>
      </c>
      <c r="B80" s="72" t="s">
        <v>11</v>
      </c>
      <c r="C80" s="72" t="s">
        <v>106</v>
      </c>
      <c r="D80" s="63">
        <v>1775</v>
      </c>
    </row>
    <row r="81" spans="1:4" x14ac:dyDescent="0.15">
      <c r="A81" s="72" t="str">
        <f>_xlfn.CONCAT(B81,"-",C81)</f>
        <v>bie-hev</v>
      </c>
      <c r="B81" s="72" t="s">
        <v>11</v>
      </c>
      <c r="C81" s="72" t="s">
        <v>108</v>
      </c>
      <c r="D81" s="63">
        <v>1160</v>
      </c>
    </row>
    <row r="82" spans="1:4" x14ac:dyDescent="0.15">
      <c r="A82" s="105" t="str">
        <f>_xlfn.CONCAT(B82,"-",C82)</f>
        <v>bie-hex</v>
      </c>
      <c r="B82" s="105" t="s">
        <v>11</v>
      </c>
      <c r="C82" s="105" t="s">
        <v>29</v>
      </c>
      <c r="D82" s="106">
        <v>1675</v>
      </c>
    </row>
    <row r="83" spans="1:4" x14ac:dyDescent="0.15">
      <c r="A83" s="48" t="str">
        <f>_xlfn.CONCAT(B83,"-",C83)</f>
        <v>bie-kul</v>
      </c>
      <c r="B83" s="48" t="s">
        <v>11</v>
      </c>
      <c r="C83" s="48" t="s">
        <v>32</v>
      </c>
      <c r="D83" s="49">
        <v>2302</v>
      </c>
    </row>
    <row r="84" spans="1:4" x14ac:dyDescent="0.15">
      <c r="A84" s="105" t="str">
        <f>_xlfn.CONCAT(B84,"-",C84)</f>
        <v>bie-lou</v>
      </c>
      <c r="B84" s="105" t="s">
        <v>11</v>
      </c>
      <c r="C84" s="105" t="s">
        <v>35</v>
      </c>
      <c r="D84" s="106">
        <v>1393</v>
      </c>
    </row>
    <row r="85" spans="1:4" x14ac:dyDescent="0.15">
      <c r="A85" s="48" t="str">
        <f>_xlfn.CONCAT(B85,"-",C85)</f>
        <v>bie-mal</v>
      </c>
      <c r="B85" s="48" t="s">
        <v>11</v>
      </c>
      <c r="C85" s="48" t="s">
        <v>38</v>
      </c>
      <c r="D85" s="49">
        <v>1704</v>
      </c>
    </row>
    <row r="86" spans="1:4" x14ac:dyDescent="0.15">
      <c r="A86" s="48" t="str">
        <f>_xlfn.CONCAT(B86,"-",C86)</f>
        <v>bie-niv</v>
      </c>
      <c r="B86" s="48" t="s">
        <v>11</v>
      </c>
      <c r="C86" s="48" t="s">
        <v>41</v>
      </c>
      <c r="D86" s="49">
        <v>949</v>
      </c>
    </row>
    <row r="87" spans="1:4" x14ac:dyDescent="0.15">
      <c r="A87" s="48" t="str">
        <f>_xlfn.CONCAT(B87,"-",C87)</f>
        <v>bie-pal</v>
      </c>
      <c r="B87" s="48" t="s">
        <v>11</v>
      </c>
      <c r="C87" s="48" t="s">
        <v>44</v>
      </c>
      <c r="D87" s="49">
        <v>862</v>
      </c>
    </row>
    <row r="88" spans="1:4" x14ac:dyDescent="0.15">
      <c r="A88" s="48" t="str">
        <f>_xlfn.CONCAT(B88,"-",C88)</f>
        <v>bie-par</v>
      </c>
      <c r="B88" s="48" t="s">
        <v>11</v>
      </c>
      <c r="C88" s="48" t="s">
        <v>47</v>
      </c>
      <c r="D88" s="49">
        <v>1568</v>
      </c>
    </row>
    <row r="89" spans="1:4" x14ac:dyDescent="0.15">
      <c r="A89" s="105" t="str">
        <f>_xlfn.CONCAT(B89,"-",C89)</f>
        <v>bie-rom</v>
      </c>
      <c r="B89" s="105" t="s">
        <v>11</v>
      </c>
      <c r="C89" s="105" t="s">
        <v>50</v>
      </c>
      <c r="D89" s="106">
        <v>391</v>
      </c>
    </row>
    <row r="90" spans="1:4" x14ac:dyDescent="0.15">
      <c r="A90" s="48" t="str">
        <f>_xlfn.CONCAT(B90,"-",C90)</f>
        <v>bie-san</v>
      </c>
      <c r="B90" s="48" t="s">
        <v>11</v>
      </c>
      <c r="C90" s="48" t="s">
        <v>81</v>
      </c>
      <c r="D90" s="49">
        <v>451</v>
      </c>
    </row>
    <row r="91" spans="1:4" x14ac:dyDescent="0.15">
      <c r="A91" s="48" t="str">
        <f>_xlfn.CONCAT(B91,"-",C91)</f>
        <v>bie-vil</v>
      </c>
      <c r="B91" s="48" t="s">
        <v>11</v>
      </c>
      <c r="C91" s="48" t="s">
        <v>53</v>
      </c>
      <c r="D91" s="49">
        <v>448</v>
      </c>
    </row>
    <row r="92" spans="1:4" x14ac:dyDescent="0.15">
      <c r="A92" s="48" t="str">
        <f>_xlfn.CONCAT(B92,"-",C92)</f>
        <v>bud-cat</v>
      </c>
      <c r="B92" s="48" t="s">
        <v>14</v>
      </c>
      <c r="C92" s="48" t="s">
        <v>17</v>
      </c>
      <c r="D92" s="49">
        <v>1983</v>
      </c>
    </row>
    <row r="93" spans="1:4" x14ac:dyDescent="0.15">
      <c r="A93" s="48" t="str">
        <f>_xlfn.CONCAT(B93,"-",C93)</f>
        <v>bud-cel</v>
      </c>
      <c r="B93" s="48" t="s">
        <v>14</v>
      </c>
      <c r="C93" s="48" t="s">
        <v>20</v>
      </c>
      <c r="D93" s="49">
        <v>1106</v>
      </c>
    </row>
    <row r="94" spans="1:4" x14ac:dyDescent="0.15">
      <c r="A94" s="48" t="str">
        <f>_xlfn.CONCAT(B94,"-",C94)</f>
        <v>bud-gen</v>
      </c>
      <c r="B94" s="48" t="s">
        <v>14</v>
      </c>
      <c r="C94" s="48" t="s">
        <v>26</v>
      </c>
      <c r="D94" s="49">
        <v>1243</v>
      </c>
    </row>
    <row r="95" spans="1:4" x14ac:dyDescent="0.15">
      <c r="A95" s="72" t="str">
        <f>_xlfn.CONCAT(B95,"-",C95)</f>
        <v>bud-gla</v>
      </c>
      <c r="B95" s="72" t="s">
        <v>14</v>
      </c>
      <c r="C95" s="72" t="s">
        <v>106</v>
      </c>
      <c r="D95" s="63">
        <v>2365</v>
      </c>
    </row>
    <row r="96" spans="1:4" x14ac:dyDescent="0.15">
      <c r="A96" s="105" t="str">
        <f>_xlfn.CONCAT(B96,"-",C96)</f>
        <v>bud-hex</v>
      </c>
      <c r="B96" s="105" t="s">
        <v>14</v>
      </c>
      <c r="C96" s="105" t="s">
        <v>29</v>
      </c>
      <c r="D96" s="106">
        <v>2200</v>
      </c>
    </row>
    <row r="97" spans="1:4" x14ac:dyDescent="0.15">
      <c r="A97" s="48" t="str">
        <f>_xlfn.CONCAT(B97,"-",C97)</f>
        <v>bud-kul</v>
      </c>
      <c r="B97" s="48" t="s">
        <v>14</v>
      </c>
      <c r="C97" s="48" t="s">
        <v>32</v>
      </c>
      <c r="D97" s="49">
        <v>1593</v>
      </c>
    </row>
    <row r="98" spans="1:4" x14ac:dyDescent="0.15">
      <c r="A98" s="105" t="str">
        <f>_xlfn.CONCAT(B98,"-",C98)</f>
        <v>bud-lou</v>
      </c>
      <c r="B98" s="105" t="s">
        <v>14</v>
      </c>
      <c r="C98" s="105" t="s">
        <v>35</v>
      </c>
      <c r="D98" s="106">
        <v>1916</v>
      </c>
    </row>
    <row r="99" spans="1:4" x14ac:dyDescent="0.15">
      <c r="A99" s="48" t="str">
        <f>_xlfn.CONCAT(B99,"-",C99)</f>
        <v>bud-mal</v>
      </c>
      <c r="B99" s="48" t="s">
        <v>14</v>
      </c>
      <c r="C99" s="48" t="s">
        <v>38</v>
      </c>
      <c r="D99" s="49">
        <v>2247</v>
      </c>
    </row>
    <row r="100" spans="1:4" x14ac:dyDescent="0.15">
      <c r="A100" s="48" t="str">
        <f>_xlfn.CONCAT(B100,"-",C100)</f>
        <v>bud-niv</v>
      </c>
      <c r="B100" s="48" t="s">
        <v>14</v>
      </c>
      <c r="C100" s="48" t="s">
        <v>41</v>
      </c>
      <c r="D100" s="49">
        <v>1368</v>
      </c>
    </row>
    <row r="101" spans="1:4" x14ac:dyDescent="0.15">
      <c r="A101" s="48" t="str">
        <f>_xlfn.CONCAT(B101,"-",C101)</f>
        <v>bud-pal</v>
      </c>
      <c r="B101" s="48" t="s">
        <v>14</v>
      </c>
      <c r="C101" s="48" t="s">
        <v>44</v>
      </c>
      <c r="D101" s="49">
        <v>1840</v>
      </c>
    </row>
    <row r="102" spans="1:4" x14ac:dyDescent="0.15">
      <c r="A102" s="48" t="str">
        <f>_xlfn.CONCAT(B102,"-",C102)</f>
        <v>bud-par</v>
      </c>
      <c r="B102" s="48" t="s">
        <v>14</v>
      </c>
      <c r="C102" s="48" t="s">
        <v>47</v>
      </c>
      <c r="D102" s="49">
        <v>2111</v>
      </c>
    </row>
    <row r="103" spans="1:4" x14ac:dyDescent="0.15">
      <c r="A103" s="105" t="str">
        <f>_xlfn.CONCAT(B103,"-",C103)</f>
        <v>bud-rom</v>
      </c>
      <c r="B103" s="105" t="s">
        <v>14</v>
      </c>
      <c r="C103" s="105" t="s">
        <v>50</v>
      </c>
      <c r="D103" s="106">
        <v>1406</v>
      </c>
    </row>
    <row r="104" spans="1:4" x14ac:dyDescent="0.15">
      <c r="A104" s="48" t="str">
        <f>_xlfn.CONCAT(B104,"-",C104)</f>
        <v>bud-san</v>
      </c>
      <c r="B104" s="48" t="s">
        <v>14</v>
      </c>
      <c r="C104" s="48" t="s">
        <v>81</v>
      </c>
      <c r="D104" s="49">
        <v>624</v>
      </c>
    </row>
    <row r="105" spans="1:4" x14ac:dyDescent="0.15">
      <c r="A105" s="48" t="str">
        <f>_xlfn.CONCAT(B105,"-",C105)</f>
        <v>bud-vil</v>
      </c>
      <c r="B105" s="48" t="s">
        <v>14</v>
      </c>
      <c r="C105" s="48" t="s">
        <v>53</v>
      </c>
      <c r="D105" s="49">
        <v>621</v>
      </c>
    </row>
    <row r="106" spans="1:4" x14ac:dyDescent="0.15">
      <c r="A106" s="48" t="str">
        <f>_xlfn.CONCAT(B106,"-",C106)</f>
        <v>cat-cel</v>
      </c>
      <c r="B106" s="48" t="s">
        <v>17</v>
      </c>
      <c r="C106" s="48" t="s">
        <v>20</v>
      </c>
      <c r="D106" s="49">
        <v>1308</v>
      </c>
    </row>
    <row r="107" spans="1:4" x14ac:dyDescent="0.15">
      <c r="A107" s="48" t="str">
        <f>_xlfn.CONCAT(B107,"-",C107)</f>
        <v>cat-gen</v>
      </c>
      <c r="B107" s="48" t="s">
        <v>17</v>
      </c>
      <c r="C107" s="48" t="s">
        <v>26</v>
      </c>
      <c r="D107" s="49">
        <v>1655</v>
      </c>
    </row>
    <row r="108" spans="1:4" x14ac:dyDescent="0.15">
      <c r="A108" s="72" t="str">
        <f>_xlfn.CONCAT(B108,"-",C108)</f>
        <v>cat-gla</v>
      </c>
      <c r="B108" s="72" t="s">
        <v>17</v>
      </c>
      <c r="C108" s="72" t="s">
        <v>106</v>
      </c>
      <c r="D108" s="63">
        <v>3167</v>
      </c>
    </row>
    <row r="109" spans="1:4" x14ac:dyDescent="0.15">
      <c r="A109" s="72" t="str">
        <f>_xlfn.CONCAT(B109,"-",C109)</f>
        <v>cat-hev</v>
      </c>
      <c r="B109" s="72" t="s">
        <v>17</v>
      </c>
      <c r="C109" s="72" t="s">
        <v>108</v>
      </c>
      <c r="D109" s="63">
        <v>2083</v>
      </c>
    </row>
    <row r="110" spans="1:4" x14ac:dyDescent="0.15">
      <c r="A110" s="102" t="str">
        <f>_xlfn.CONCAT(B110,"-",C110)</f>
        <v>cat-hex</v>
      </c>
      <c r="B110" s="102" t="s">
        <v>17</v>
      </c>
      <c r="C110" s="102" t="s">
        <v>29</v>
      </c>
      <c r="D110" s="103">
        <v>3073</v>
      </c>
    </row>
    <row r="111" spans="1:4" x14ac:dyDescent="0.15">
      <c r="A111" s="48" t="str">
        <f>_xlfn.CONCAT(B111,"-",C111)</f>
        <v>cat-kul</v>
      </c>
      <c r="B111" s="48" t="s">
        <v>17</v>
      </c>
      <c r="C111" s="48" t="s">
        <v>32</v>
      </c>
      <c r="D111" s="49">
        <v>3285</v>
      </c>
    </row>
    <row r="112" spans="1:4" x14ac:dyDescent="0.15">
      <c r="A112" s="102" t="str">
        <f>_xlfn.CONCAT(B112,"-",C112)</f>
        <v>cat-lou</v>
      </c>
      <c r="B112" s="102" t="s">
        <v>17</v>
      </c>
      <c r="C112" s="102" t="s">
        <v>35</v>
      </c>
      <c r="D112" s="103">
        <v>2790</v>
      </c>
    </row>
    <row r="113" spans="1:4" x14ac:dyDescent="0.15">
      <c r="A113" s="48" t="str">
        <f>_xlfn.CONCAT(B113,"-",C113)</f>
        <v>cat-mal</v>
      </c>
      <c r="B113" s="48" t="s">
        <v>17</v>
      </c>
      <c r="C113" s="48" t="s">
        <v>38</v>
      </c>
      <c r="D113" s="49">
        <v>264</v>
      </c>
    </row>
    <row r="114" spans="1:4" x14ac:dyDescent="0.15">
      <c r="A114" s="48" t="str">
        <f>_xlfn.CONCAT(B114,"-",C114)</f>
        <v>cat-niv</v>
      </c>
      <c r="B114" s="48" t="s">
        <v>17</v>
      </c>
      <c r="C114" s="48" t="s">
        <v>41</v>
      </c>
      <c r="D114" s="49">
        <v>2236</v>
      </c>
    </row>
    <row r="115" spans="1:4" x14ac:dyDescent="0.15">
      <c r="A115" s="48" t="str">
        <f>_xlfn.CONCAT(B115,"-",C115)</f>
        <v>cat-pal</v>
      </c>
      <c r="B115" s="48" t="s">
        <v>17</v>
      </c>
      <c r="C115" s="48" t="s">
        <v>44</v>
      </c>
      <c r="D115" s="49">
        <v>2041</v>
      </c>
    </row>
    <row r="116" spans="1:4" x14ac:dyDescent="0.15">
      <c r="A116" s="48" t="str">
        <f>_xlfn.CONCAT(B116,"-",C116)</f>
        <v>cat-par</v>
      </c>
      <c r="B116" s="48" t="s">
        <v>17</v>
      </c>
      <c r="C116" s="48" t="s">
        <v>47</v>
      </c>
      <c r="D116" s="49">
        <v>215</v>
      </c>
    </row>
    <row r="117" spans="1:4" x14ac:dyDescent="0.15">
      <c r="A117" s="102" t="str">
        <f>_xlfn.CONCAT(B117,"-",C117)</f>
        <v>cat-rom</v>
      </c>
      <c r="B117" s="102" t="s">
        <v>17</v>
      </c>
      <c r="C117" s="102" t="s">
        <v>50</v>
      </c>
      <c r="D117" s="103">
        <v>1769</v>
      </c>
    </row>
    <row r="118" spans="1:4" x14ac:dyDescent="0.15">
      <c r="A118" s="48" t="str">
        <f>_xlfn.CONCAT(B118,"-",C118)</f>
        <v>cat-san</v>
      </c>
      <c r="B118" s="48" t="s">
        <v>17</v>
      </c>
      <c r="C118" s="48" t="s">
        <v>81</v>
      </c>
      <c r="D118" s="49">
        <v>1383</v>
      </c>
    </row>
    <row r="119" spans="1:4" x14ac:dyDescent="0.15">
      <c r="A119" s="48" t="str">
        <f>_xlfn.CONCAT(B119,"-",C119)</f>
        <v>cat-vil</v>
      </c>
      <c r="B119" s="48" t="s">
        <v>17</v>
      </c>
      <c r="C119" s="48" t="s">
        <v>53</v>
      </c>
      <c r="D119" s="49">
        <v>1380</v>
      </c>
    </row>
    <row r="120" spans="1:4" x14ac:dyDescent="0.15">
      <c r="A120" s="48" t="str">
        <f>_xlfn.CONCAT(B120,"-",C120)</f>
        <v>cel-gen</v>
      </c>
      <c r="B120" s="48" t="s">
        <v>20</v>
      </c>
      <c r="C120" s="48" t="s">
        <v>26</v>
      </c>
      <c r="D120" s="49">
        <v>381</v>
      </c>
    </row>
    <row r="121" spans="1:4" x14ac:dyDescent="0.15">
      <c r="A121" s="72" t="str">
        <f>_xlfn.CONCAT(B121,"-",C121)</f>
        <v>cel-gla</v>
      </c>
      <c r="B121" s="72" t="s">
        <v>20</v>
      </c>
      <c r="C121" s="72" t="s">
        <v>106</v>
      </c>
      <c r="D121" s="63">
        <v>1927</v>
      </c>
    </row>
    <row r="122" spans="1:4" x14ac:dyDescent="0.15">
      <c r="A122" s="72" t="str">
        <f>_xlfn.CONCAT(B122,"-",C122)</f>
        <v>cel-hev</v>
      </c>
      <c r="B122" s="72" t="s">
        <v>20</v>
      </c>
      <c r="C122" s="72" t="s">
        <v>108</v>
      </c>
      <c r="D122" s="63">
        <v>1212</v>
      </c>
    </row>
    <row r="123" spans="1:4" x14ac:dyDescent="0.15">
      <c r="A123" s="102" t="str">
        <f>_xlfn.CONCAT(B123,"-",C123)</f>
        <v>cel-hex</v>
      </c>
      <c r="B123" s="102" t="s">
        <v>20</v>
      </c>
      <c r="C123" s="102" t="s">
        <v>29</v>
      </c>
      <c r="D123" s="103">
        <v>1838</v>
      </c>
    </row>
    <row r="124" spans="1:4" x14ac:dyDescent="0.15">
      <c r="A124" s="48" t="str">
        <f>_xlfn.CONCAT(B124,"-",C124)</f>
        <v>cel-kul</v>
      </c>
      <c r="B124" s="48" t="s">
        <v>20</v>
      </c>
      <c r="C124" s="48" t="s">
        <v>32</v>
      </c>
      <c r="D124" s="49">
        <v>2410</v>
      </c>
    </row>
    <row r="125" spans="1:4" x14ac:dyDescent="0.15">
      <c r="A125" s="102" t="str">
        <f>_xlfn.CONCAT(B125,"-",C125)</f>
        <v>cel-lou</v>
      </c>
      <c r="B125" s="102" t="s">
        <v>20</v>
      </c>
      <c r="C125" s="102" t="s">
        <v>35</v>
      </c>
      <c r="D125" s="103">
        <v>1554</v>
      </c>
    </row>
    <row r="126" spans="1:4" x14ac:dyDescent="0.15">
      <c r="A126" s="48" t="str">
        <f>_xlfn.CONCAT(B126,"-",C126)</f>
        <v>cel-mal</v>
      </c>
      <c r="B126" s="48" t="s">
        <v>20</v>
      </c>
      <c r="C126" s="48" t="s">
        <v>38</v>
      </c>
      <c r="D126" s="49">
        <v>1572</v>
      </c>
    </row>
    <row r="127" spans="1:4" x14ac:dyDescent="0.15">
      <c r="A127" s="48" t="str">
        <f>_xlfn.CONCAT(B127,"-",C127)</f>
        <v>cel-niv</v>
      </c>
      <c r="B127" s="48" t="s">
        <v>20</v>
      </c>
      <c r="C127" s="48" t="s">
        <v>41</v>
      </c>
      <c r="D127" s="49">
        <v>1052</v>
      </c>
    </row>
    <row r="128" spans="1:4" x14ac:dyDescent="0.15">
      <c r="A128" s="48" t="str">
        <f>_xlfn.CONCAT(B128,"-",C128)</f>
        <v>cel-pal</v>
      </c>
      <c r="B128" s="48" t="s">
        <v>20</v>
      </c>
      <c r="C128" s="48" t="s">
        <v>44</v>
      </c>
      <c r="D128" s="49">
        <v>738</v>
      </c>
    </row>
    <row r="129" spans="1:4" x14ac:dyDescent="0.15">
      <c r="A129" s="48" t="str">
        <f>_xlfn.CONCAT(B129,"-",C129)</f>
        <v>cel-par</v>
      </c>
      <c r="B129" s="48" t="s">
        <v>20</v>
      </c>
      <c r="C129" s="48" t="s">
        <v>47</v>
      </c>
      <c r="D129" s="49">
        <v>1437</v>
      </c>
    </row>
    <row r="130" spans="1:4" x14ac:dyDescent="0.15">
      <c r="A130" s="102" t="str">
        <f>_xlfn.CONCAT(B130,"-",C130)</f>
        <v>cel-rom</v>
      </c>
      <c r="B130" s="102" t="s">
        <v>20</v>
      </c>
      <c r="C130" s="102" t="s">
        <v>50</v>
      </c>
      <c r="D130" s="103">
        <v>465</v>
      </c>
    </row>
    <row r="131" spans="1:4" x14ac:dyDescent="0.15">
      <c r="A131" s="48" t="str">
        <f>_xlfn.CONCAT(B131,"-",C131)</f>
        <v>cel-san</v>
      </c>
      <c r="B131" s="48" t="s">
        <v>20</v>
      </c>
      <c r="C131" s="48" t="s">
        <v>81</v>
      </c>
      <c r="D131" s="49">
        <v>507</v>
      </c>
    </row>
    <row r="132" spans="1:4" x14ac:dyDescent="0.15">
      <c r="A132" s="48" t="str">
        <f>_xlfn.CONCAT(B132,"-",C132)</f>
        <v>cel-vil</v>
      </c>
      <c r="B132" s="48" t="s">
        <v>20</v>
      </c>
      <c r="C132" s="48" t="s">
        <v>53</v>
      </c>
      <c r="D132" s="49">
        <v>505</v>
      </c>
    </row>
    <row r="133" spans="1:4" x14ac:dyDescent="0.15">
      <c r="A133" s="72" t="str">
        <f>_xlfn.CONCAT(B133,"-",C133)</f>
        <v>gen-gla</v>
      </c>
      <c r="B133" s="72" t="s">
        <v>26</v>
      </c>
      <c r="C133" s="72" t="s">
        <v>106</v>
      </c>
      <c r="D133" s="63">
        <v>1553</v>
      </c>
    </row>
    <row r="134" spans="1:4" x14ac:dyDescent="0.15">
      <c r="A134" s="72" t="str">
        <f>_xlfn.CONCAT(B134,"-",C134)</f>
        <v>gen-hev</v>
      </c>
      <c r="B134" s="72" t="s">
        <v>26</v>
      </c>
      <c r="C134" s="72" t="s">
        <v>108</v>
      </c>
      <c r="D134" s="63">
        <v>1345</v>
      </c>
    </row>
    <row r="135" spans="1:4" x14ac:dyDescent="0.15">
      <c r="A135" s="102" t="str">
        <f>_xlfn.CONCAT(B135,"-",C135)</f>
        <v>gen-hex</v>
      </c>
      <c r="B135" s="102" t="s">
        <v>26</v>
      </c>
      <c r="C135" s="102" t="s">
        <v>29</v>
      </c>
      <c r="D135" s="103">
        <v>1465</v>
      </c>
    </row>
    <row r="136" spans="1:4" x14ac:dyDescent="0.15">
      <c r="A136" s="48" t="str">
        <f>_xlfn.CONCAT(B136,"-",C136)</f>
        <v>gen-kul</v>
      </c>
      <c r="B136" s="48" t="s">
        <v>26</v>
      </c>
      <c r="C136" s="48" t="s">
        <v>32</v>
      </c>
      <c r="D136" s="49">
        <v>2329</v>
      </c>
    </row>
    <row r="137" spans="1:4" x14ac:dyDescent="0.15">
      <c r="A137" s="102" t="str">
        <f>_xlfn.CONCAT(B137,"-",C137)</f>
        <v>gen-lou</v>
      </c>
      <c r="B137" s="102" t="s">
        <v>26</v>
      </c>
      <c r="C137" s="102" t="s">
        <v>35</v>
      </c>
      <c r="D137" s="103">
        <v>1183</v>
      </c>
    </row>
    <row r="138" spans="1:4" x14ac:dyDescent="0.15">
      <c r="A138" s="48" t="str">
        <f>_xlfn.CONCAT(B138,"-",C138)</f>
        <v>gen-mal</v>
      </c>
      <c r="B138" s="48" t="s">
        <v>26</v>
      </c>
      <c r="C138" s="48" t="s">
        <v>38</v>
      </c>
      <c r="D138" s="49">
        <v>1920</v>
      </c>
    </row>
    <row r="139" spans="1:4" x14ac:dyDescent="0.15">
      <c r="A139" s="48" t="str">
        <f>_xlfn.CONCAT(B139,"-",C139)</f>
        <v>gen-niv</v>
      </c>
      <c r="B139" s="48" t="s">
        <v>26</v>
      </c>
      <c r="C139" s="48" t="s">
        <v>41</v>
      </c>
      <c r="D139" s="49">
        <v>740</v>
      </c>
    </row>
    <row r="140" spans="1:4" x14ac:dyDescent="0.15">
      <c r="A140" s="48" t="str">
        <f>_xlfn.CONCAT(B140,"-",C140)</f>
        <v>gen-pal</v>
      </c>
      <c r="B140" s="48" t="s">
        <v>26</v>
      </c>
      <c r="C140" s="48" t="s">
        <v>44</v>
      </c>
      <c r="D140" s="49">
        <v>703</v>
      </c>
    </row>
    <row r="141" spans="1:4" x14ac:dyDescent="0.15">
      <c r="A141" s="48" t="str">
        <f>_xlfn.CONCAT(B141,"-",C141)</f>
        <v>gen-par</v>
      </c>
      <c r="B141" s="48" t="s">
        <v>26</v>
      </c>
      <c r="C141" s="48" t="s">
        <v>47</v>
      </c>
      <c r="D141" s="49">
        <v>1785</v>
      </c>
    </row>
    <row r="142" spans="1:4" x14ac:dyDescent="0.15">
      <c r="A142" s="102" t="str">
        <f>_xlfn.CONCAT(B142,"-",C142)</f>
        <v>gen-rom</v>
      </c>
      <c r="B142" s="102" t="s">
        <v>26</v>
      </c>
      <c r="C142" s="102" t="s">
        <v>50</v>
      </c>
      <c r="D142" s="103">
        <v>195</v>
      </c>
    </row>
    <row r="143" spans="1:4" x14ac:dyDescent="0.15">
      <c r="A143" s="72" t="str">
        <f>_xlfn.CONCAT(B143,"-",C143)</f>
        <v>gen-san</v>
      </c>
      <c r="B143" s="72" t="s">
        <v>26</v>
      </c>
      <c r="C143" s="72" t="s">
        <v>81</v>
      </c>
      <c r="D143" s="63">
        <v>649</v>
      </c>
    </row>
    <row r="144" spans="1:4" x14ac:dyDescent="0.15">
      <c r="A144" s="48" t="str">
        <f>_xlfn.CONCAT(B144,"-",C144)</f>
        <v>gen-san</v>
      </c>
      <c r="B144" s="48" t="s">
        <v>26</v>
      </c>
      <c r="C144" s="48" t="s">
        <v>81</v>
      </c>
      <c r="D144" s="49">
        <v>667</v>
      </c>
    </row>
    <row r="145" spans="1:4" x14ac:dyDescent="0.15">
      <c r="A145" s="48" t="str">
        <f>_xlfn.CONCAT(B145,"-",C145)</f>
        <v>gen-vil</v>
      </c>
      <c r="B145" s="48" t="s">
        <v>26</v>
      </c>
      <c r="C145" s="48" t="s">
        <v>53</v>
      </c>
      <c r="D145" s="49">
        <v>665</v>
      </c>
    </row>
    <row r="146" spans="1:4" x14ac:dyDescent="0.15">
      <c r="A146" s="72" t="str">
        <f>_xlfn.CONCAT(B146,"-",C146)</f>
        <v>gla-hev</v>
      </c>
      <c r="B146" s="72" t="s">
        <v>106</v>
      </c>
      <c r="C146" s="72" t="s">
        <v>108</v>
      </c>
      <c r="D146" s="63">
        <v>2462</v>
      </c>
    </row>
    <row r="147" spans="1:4" x14ac:dyDescent="0.15">
      <c r="A147" s="102" t="str">
        <f>_xlfn.CONCAT(B147,"-",C147)</f>
        <v>gla-hex</v>
      </c>
      <c r="B147" s="102" t="s">
        <v>106</v>
      </c>
      <c r="C147" s="102" t="s">
        <v>29</v>
      </c>
      <c r="D147" s="103">
        <v>205</v>
      </c>
    </row>
    <row r="148" spans="1:4" x14ac:dyDescent="0.15">
      <c r="A148" s="72" t="str">
        <f>_xlfn.CONCAT(B148,"-",C148)</f>
        <v>gla-kul</v>
      </c>
      <c r="B148" s="72" t="s">
        <v>106</v>
      </c>
      <c r="C148" s="72" t="s">
        <v>32</v>
      </c>
      <c r="D148" s="63">
        <v>2928</v>
      </c>
    </row>
    <row r="149" spans="1:4" x14ac:dyDescent="0.15">
      <c r="A149" s="102" t="str">
        <f>_xlfn.CONCAT(B149,"-",C149)</f>
        <v>gla-lou</v>
      </c>
      <c r="B149" s="102" t="s">
        <v>106</v>
      </c>
      <c r="C149" s="102" t="s">
        <v>35</v>
      </c>
      <c r="D149" s="103">
        <v>472</v>
      </c>
    </row>
    <row r="150" spans="1:4" x14ac:dyDescent="0.15">
      <c r="A150" s="72" t="str">
        <f>_xlfn.CONCAT(B150,"-",C150)</f>
        <v>gla-mal</v>
      </c>
      <c r="B150" s="72" t="s">
        <v>106</v>
      </c>
      <c r="C150" s="72" t="s">
        <v>38</v>
      </c>
      <c r="D150" s="63">
        <v>3384</v>
      </c>
    </row>
    <row r="151" spans="1:4" x14ac:dyDescent="0.15">
      <c r="A151" s="72" t="str">
        <f>_xlfn.CONCAT(B151,"-",C151)</f>
        <v>gla-niv</v>
      </c>
      <c r="B151" s="72" t="s">
        <v>106</v>
      </c>
      <c r="C151" s="72" t="s">
        <v>41</v>
      </c>
      <c r="D151" s="63">
        <v>1012</v>
      </c>
    </row>
    <row r="152" spans="1:4" x14ac:dyDescent="0.15">
      <c r="A152" s="72" t="str">
        <f>_xlfn.CONCAT(B152,"-",C152)</f>
        <v>gla-pal</v>
      </c>
      <c r="B152" s="72" t="s">
        <v>106</v>
      </c>
      <c r="C152" s="72" t="s">
        <v>44</v>
      </c>
      <c r="D152" s="63">
        <v>2034</v>
      </c>
    </row>
    <row r="153" spans="1:4" x14ac:dyDescent="0.15">
      <c r="A153" s="72" t="str">
        <f>_xlfn.CONCAT(B153,"-",C153)</f>
        <v>gla-par</v>
      </c>
      <c r="B153" s="72" t="s">
        <v>106</v>
      </c>
      <c r="C153" s="72" t="s">
        <v>47</v>
      </c>
      <c r="D153" s="63">
        <v>3293</v>
      </c>
    </row>
    <row r="154" spans="1:4" x14ac:dyDescent="0.15">
      <c r="A154" s="102" t="str">
        <f>_xlfn.CONCAT(B154,"-",C154)</f>
        <v>gla-rom</v>
      </c>
      <c r="B154" s="102" t="s">
        <v>106</v>
      </c>
      <c r="C154" s="102" t="s">
        <v>50</v>
      </c>
      <c r="D154" s="103">
        <v>1653</v>
      </c>
    </row>
    <row r="155" spans="1:4" x14ac:dyDescent="0.15">
      <c r="A155" s="72" t="str">
        <f>_xlfn.CONCAT(B155,"-",C155)</f>
        <v>gla-san</v>
      </c>
      <c r="B155" s="72" t="s">
        <v>106</v>
      </c>
      <c r="C155" s="72" t="s">
        <v>81</v>
      </c>
      <c r="D155" s="63">
        <v>2150</v>
      </c>
    </row>
    <row r="156" spans="1:4" x14ac:dyDescent="0.15">
      <c r="A156" s="72" t="str">
        <f>_xlfn.CONCAT(B156,"-",C156)</f>
        <v>gla-vil</v>
      </c>
      <c r="B156" s="72" t="s">
        <v>106</v>
      </c>
      <c r="C156" s="72" t="s">
        <v>53</v>
      </c>
      <c r="D156" s="63">
        <v>2126</v>
      </c>
    </row>
    <row r="157" spans="1:4" x14ac:dyDescent="0.15">
      <c r="A157" s="72" t="str">
        <f>_xlfn.CONCAT(B157,"-",C157)</f>
        <v>hex-hev</v>
      </c>
      <c r="B157" s="72" t="s">
        <v>29</v>
      </c>
      <c r="C157" s="72" t="s">
        <v>108</v>
      </c>
      <c r="D157" s="63">
        <v>2279</v>
      </c>
    </row>
    <row r="158" spans="1:4" x14ac:dyDescent="0.15">
      <c r="A158" s="102" t="str">
        <f>_xlfn.CONCAT(B158,"-",C158)</f>
        <v>hex-kul</v>
      </c>
      <c r="B158" s="102" t="s">
        <v>29</v>
      </c>
      <c r="C158" s="102" t="s">
        <v>32</v>
      </c>
      <c r="D158" s="103">
        <v>2838</v>
      </c>
    </row>
    <row r="159" spans="1:4" x14ac:dyDescent="0.15">
      <c r="A159" s="102" t="str">
        <f>_xlfn.CONCAT(B159,"-",C159)</f>
        <v>hex-lou</v>
      </c>
      <c r="B159" s="102" t="s">
        <v>29</v>
      </c>
      <c r="C159" s="102" t="s">
        <v>35</v>
      </c>
      <c r="D159" s="103">
        <v>319</v>
      </c>
    </row>
    <row r="160" spans="1:4" x14ac:dyDescent="0.15">
      <c r="A160" s="102" t="str">
        <f>_xlfn.CONCAT(B160,"-",C160)</f>
        <v>hex-mal</v>
      </c>
      <c r="B160" s="102" t="s">
        <v>29</v>
      </c>
      <c r="C160" s="102" t="s">
        <v>38</v>
      </c>
      <c r="D160" s="103">
        <v>3378</v>
      </c>
    </row>
    <row r="161" spans="1:4" x14ac:dyDescent="0.15">
      <c r="A161" s="102" t="str">
        <f>_xlfn.CONCAT(B161,"-",C161)</f>
        <v>hex-niv</v>
      </c>
      <c r="B161" s="102" t="s">
        <v>29</v>
      </c>
      <c r="C161" s="102" t="s">
        <v>41</v>
      </c>
      <c r="D161" s="103">
        <v>867</v>
      </c>
    </row>
    <row r="162" spans="1:4" x14ac:dyDescent="0.15">
      <c r="A162" s="102" t="str">
        <f>_xlfn.CONCAT(B162,"-",C162)</f>
        <v>hex-pal</v>
      </c>
      <c r="B162" s="102" t="s">
        <v>29</v>
      </c>
      <c r="C162" s="102" t="s">
        <v>44</v>
      </c>
      <c r="D162" s="103">
        <v>1888</v>
      </c>
    </row>
    <row r="163" spans="1:4" x14ac:dyDescent="0.15">
      <c r="A163" s="102" t="str">
        <f>_xlfn.CONCAT(B163,"-",C163)</f>
        <v>hex-par</v>
      </c>
      <c r="B163" s="102" t="s">
        <v>29</v>
      </c>
      <c r="C163" s="102" t="s">
        <v>47</v>
      </c>
      <c r="D163" s="103">
        <v>3242</v>
      </c>
    </row>
    <row r="164" spans="1:4" x14ac:dyDescent="0.15">
      <c r="A164" s="102" t="str">
        <f>_xlfn.CONCAT(B164,"-",C164)</f>
        <v>hex-rom</v>
      </c>
      <c r="B164" s="102" t="s">
        <v>29</v>
      </c>
      <c r="C164" s="102" t="s">
        <v>50</v>
      </c>
      <c r="D164" s="103">
        <v>1507</v>
      </c>
    </row>
    <row r="165" spans="1:4" x14ac:dyDescent="0.15">
      <c r="A165" s="102" t="str">
        <f>_xlfn.CONCAT(B165,"-",C165)</f>
        <v>hex-san</v>
      </c>
      <c r="B165" s="102" t="s">
        <v>29</v>
      </c>
      <c r="C165" s="102" t="s">
        <v>81</v>
      </c>
      <c r="D165" s="103">
        <v>1967</v>
      </c>
    </row>
    <row r="166" spans="1:4" x14ac:dyDescent="0.15">
      <c r="A166" s="48" t="str">
        <f>_xlfn.CONCAT(B166,"-",C166)</f>
        <v>hex-san</v>
      </c>
      <c r="B166" s="48" t="s">
        <v>29</v>
      </c>
      <c r="C166" s="48" t="s">
        <v>81</v>
      </c>
      <c r="D166" s="49">
        <v>2082</v>
      </c>
    </row>
    <row r="167" spans="1:4" x14ac:dyDescent="0.15">
      <c r="A167" s="102" t="str">
        <f>_xlfn.CONCAT(B167,"-",C167)</f>
        <v>hex-vil</v>
      </c>
      <c r="B167" s="102" t="s">
        <v>29</v>
      </c>
      <c r="C167" s="102" t="s">
        <v>53</v>
      </c>
      <c r="D167" s="103">
        <v>2082</v>
      </c>
    </row>
    <row r="168" spans="1:4" x14ac:dyDescent="0.15">
      <c r="A168" s="102" t="str">
        <f>_xlfn.CONCAT(B168,"-",C168)</f>
        <v>kul-lou</v>
      </c>
      <c r="B168" s="102" t="s">
        <v>32</v>
      </c>
      <c r="C168" s="104" t="s">
        <v>35</v>
      </c>
      <c r="D168" s="103">
        <v>2554</v>
      </c>
    </row>
    <row r="169" spans="1:4" x14ac:dyDescent="0.15">
      <c r="A169" s="48" t="str">
        <f>_xlfn.CONCAT(B169,"-",C169)</f>
        <v>kul-mal</v>
      </c>
      <c r="B169" s="48" t="s">
        <v>32</v>
      </c>
      <c r="C169" s="44" t="s">
        <v>38</v>
      </c>
      <c r="D169" s="49">
        <v>3529</v>
      </c>
    </row>
    <row r="170" spans="1:4" x14ac:dyDescent="0.15">
      <c r="A170" s="48" t="str">
        <f>_xlfn.CONCAT(B170,"-",C170)</f>
        <v>kul-niv</v>
      </c>
      <c r="B170" s="48" t="s">
        <v>32</v>
      </c>
      <c r="C170" s="44" t="s">
        <v>41</v>
      </c>
      <c r="D170" s="49">
        <v>2050</v>
      </c>
    </row>
    <row r="171" spans="1:4" x14ac:dyDescent="0.15">
      <c r="A171" s="48" t="str">
        <f>_xlfn.CONCAT(B171,"-",C171)</f>
        <v>kul-pal</v>
      </c>
      <c r="B171" s="48" t="s">
        <v>32</v>
      </c>
      <c r="C171" s="44" t="s">
        <v>44</v>
      </c>
      <c r="D171" s="49">
        <v>2997</v>
      </c>
    </row>
    <row r="172" spans="1:4" x14ac:dyDescent="0.15">
      <c r="A172" s="48" t="str">
        <f>_xlfn.CONCAT(B172,"-",C172)</f>
        <v>kul-par</v>
      </c>
      <c r="B172" s="48" t="s">
        <v>32</v>
      </c>
      <c r="C172" s="44" t="s">
        <v>47</v>
      </c>
      <c r="D172" s="49">
        <v>3414</v>
      </c>
    </row>
    <row r="173" spans="1:4" x14ac:dyDescent="0.15">
      <c r="A173" s="102" t="str">
        <f>_xlfn.CONCAT(B173,"-",C173)</f>
        <v>kul-rom</v>
      </c>
      <c r="B173" s="102" t="s">
        <v>32</v>
      </c>
      <c r="C173" s="104" t="s">
        <v>50</v>
      </c>
      <c r="D173" s="103">
        <v>2542</v>
      </c>
    </row>
    <row r="174" spans="1:4" x14ac:dyDescent="0.15">
      <c r="A174" s="48" t="str">
        <f>_xlfn.CONCAT(B174,"-",C174)</f>
        <v>kul-san</v>
      </c>
      <c r="B174" s="48" t="s">
        <v>32</v>
      </c>
      <c r="C174" s="44" t="s">
        <v>81</v>
      </c>
      <c r="D174" s="49">
        <v>1902</v>
      </c>
    </row>
    <row r="175" spans="1:4" x14ac:dyDescent="0.15">
      <c r="A175" s="48" t="str">
        <f>_xlfn.CONCAT(B175,"-",C175)</f>
        <v>kul-vil</v>
      </c>
      <c r="B175" s="48" t="s">
        <v>32</v>
      </c>
      <c r="C175" s="44" t="s">
        <v>53</v>
      </c>
      <c r="D175" s="49">
        <v>1901</v>
      </c>
    </row>
    <row r="176" spans="1:4" x14ac:dyDescent="0.15">
      <c r="A176" s="102" t="str">
        <f>_xlfn.CONCAT(B176,"-",C176)</f>
        <v>lou-mal</v>
      </c>
      <c r="B176" s="102" t="s">
        <v>35</v>
      </c>
      <c r="C176" s="102" t="s">
        <v>38</v>
      </c>
      <c r="D176" s="103">
        <v>3094</v>
      </c>
    </row>
    <row r="177" spans="1:4" x14ac:dyDescent="0.15">
      <c r="A177" s="102" t="str">
        <f>_xlfn.CONCAT(B177,"-",C177)</f>
        <v>lou-niv</v>
      </c>
      <c r="B177" s="102" t="s">
        <v>35</v>
      </c>
      <c r="C177" s="102" t="s">
        <v>41</v>
      </c>
      <c r="D177" s="103">
        <v>584</v>
      </c>
    </row>
    <row r="178" spans="1:4" x14ac:dyDescent="0.15">
      <c r="A178" s="102" t="str">
        <f>_xlfn.CONCAT(B178,"-",C178)</f>
        <v>lou-pal</v>
      </c>
      <c r="B178" s="102" t="s">
        <v>35</v>
      </c>
      <c r="C178" s="102" t="s">
        <v>44</v>
      </c>
      <c r="D178" s="103">
        <v>1605</v>
      </c>
    </row>
    <row r="179" spans="1:4" x14ac:dyDescent="0.15">
      <c r="A179" s="102" t="str">
        <f>_xlfn.CONCAT(B179,"-",C179)</f>
        <v>lou-par</v>
      </c>
      <c r="B179" s="102" t="s">
        <v>35</v>
      </c>
      <c r="C179" s="102" t="s">
        <v>47</v>
      </c>
      <c r="D179" s="103">
        <v>2959</v>
      </c>
    </row>
    <row r="180" spans="1:4" x14ac:dyDescent="0.15">
      <c r="A180" s="102" t="str">
        <f>_xlfn.CONCAT(B180,"-",C180)</f>
        <v>lou-rom</v>
      </c>
      <c r="B180" s="102" t="s">
        <v>35</v>
      </c>
      <c r="C180" s="102" t="s">
        <v>50</v>
      </c>
      <c r="D180" s="103">
        <v>1225</v>
      </c>
    </row>
    <row r="181" spans="1:4" x14ac:dyDescent="0.15">
      <c r="A181" s="72" t="str">
        <f>_xlfn.CONCAT(B181,"-",C181)</f>
        <v>lou-san</v>
      </c>
      <c r="B181" s="72" t="s">
        <v>35</v>
      </c>
      <c r="C181" s="72" t="s">
        <v>81</v>
      </c>
      <c r="D181" s="63">
        <v>1798</v>
      </c>
    </row>
    <row r="182" spans="1:4" x14ac:dyDescent="0.15">
      <c r="A182" s="102" t="str">
        <f>_xlfn.CONCAT(B182,"-",C182)</f>
        <v>lou-vil</v>
      </c>
      <c r="B182" s="102" t="s">
        <v>35</v>
      </c>
      <c r="C182" s="102" t="s">
        <v>53</v>
      </c>
      <c r="D182" s="103">
        <v>1840</v>
      </c>
    </row>
    <row r="183" spans="1:4" x14ac:dyDescent="0.15">
      <c r="A183" s="48" t="str">
        <f>_xlfn.CONCAT(B183,"-",C183)</f>
        <v>mal-niv</v>
      </c>
      <c r="B183" s="48" t="s">
        <v>38</v>
      </c>
      <c r="C183" s="48" t="s">
        <v>41</v>
      </c>
      <c r="D183" s="49">
        <v>2500</v>
      </c>
    </row>
    <row r="184" spans="1:4" x14ac:dyDescent="0.15">
      <c r="A184" s="48" t="str">
        <f>_xlfn.CONCAT(B184,"-",C184)</f>
        <v>mal-pal</v>
      </c>
      <c r="B184" s="48" t="s">
        <v>38</v>
      </c>
      <c r="C184" s="48" t="s">
        <v>44</v>
      </c>
      <c r="D184" s="49">
        <v>2306</v>
      </c>
    </row>
    <row r="185" spans="1:4" x14ac:dyDescent="0.15">
      <c r="A185" s="48" t="str">
        <f>_xlfn.CONCAT(B185,"-",C185)</f>
        <v>mal-par</v>
      </c>
      <c r="B185" s="48" t="s">
        <v>38</v>
      </c>
      <c r="C185" s="48" t="s">
        <v>47</v>
      </c>
      <c r="D185" s="49">
        <v>425</v>
      </c>
    </row>
    <row r="186" spans="1:4" x14ac:dyDescent="0.15">
      <c r="A186" s="102" t="str">
        <f>_xlfn.CONCAT(B186,"-",C186)</f>
        <v>mal-rom</v>
      </c>
      <c r="B186" s="102" t="s">
        <v>38</v>
      </c>
      <c r="C186" s="102" t="s">
        <v>50</v>
      </c>
      <c r="D186" s="103">
        <v>2034</v>
      </c>
    </row>
    <row r="187" spans="1:4" x14ac:dyDescent="0.15">
      <c r="A187" s="72" t="str">
        <f>_xlfn.CONCAT(B187,"-",C187)</f>
        <v>mal-san</v>
      </c>
      <c r="B187" s="72" t="s">
        <v>38</v>
      </c>
      <c r="C187" s="72" t="s">
        <v>81</v>
      </c>
      <c r="D187" s="63" t="s">
        <v>118</v>
      </c>
    </row>
    <row r="188" spans="1:4" x14ac:dyDescent="0.15">
      <c r="A188" s="48" t="str">
        <f>_xlfn.CONCAT(B188,"-",C188)</f>
        <v>mal-vil</v>
      </c>
      <c r="B188" s="48" t="s">
        <v>38</v>
      </c>
      <c r="C188" s="48" t="s">
        <v>53</v>
      </c>
      <c r="D188" s="49">
        <v>1645</v>
      </c>
    </row>
    <row r="189" spans="1:4" x14ac:dyDescent="0.15">
      <c r="A189" s="48" t="str">
        <f>_xlfn.CONCAT(B189,"-",C189)</f>
        <v>niv-pal</v>
      </c>
      <c r="B189" s="48" t="s">
        <v>41</v>
      </c>
      <c r="C189" s="48" t="s">
        <v>44</v>
      </c>
      <c r="D189" s="49">
        <v>1224</v>
      </c>
    </row>
    <row r="190" spans="1:4" x14ac:dyDescent="0.15">
      <c r="A190" s="48" t="str">
        <f>_xlfn.CONCAT(B190,"-",C190)</f>
        <v>niv-par</v>
      </c>
      <c r="B190" s="48" t="s">
        <v>41</v>
      </c>
      <c r="C190" s="48" t="s">
        <v>47</v>
      </c>
      <c r="D190" s="49">
        <v>2365</v>
      </c>
    </row>
    <row r="191" spans="1:4" x14ac:dyDescent="0.15">
      <c r="A191" s="102" t="str">
        <f>_xlfn.CONCAT(B191,"-",C191)</f>
        <v>niv-rom</v>
      </c>
      <c r="B191" s="102" t="s">
        <v>41</v>
      </c>
      <c r="C191" s="102" t="s">
        <v>50</v>
      </c>
      <c r="D191" s="103">
        <v>782</v>
      </c>
    </row>
    <row r="192" spans="1:4" x14ac:dyDescent="0.15">
      <c r="A192" s="72" t="str">
        <f>_xlfn.CONCAT(B192,"-",C192)</f>
        <v>niv-san</v>
      </c>
      <c r="B192" s="72" t="s">
        <v>41</v>
      </c>
      <c r="C192" s="72" t="s">
        <v>81</v>
      </c>
      <c r="D192" s="63" t="s">
        <v>119</v>
      </c>
    </row>
    <row r="193" spans="1:4" x14ac:dyDescent="0.15">
      <c r="A193" s="48" t="str">
        <f>_xlfn.CONCAT(B193,"-",C193)</f>
        <v>niv-vil</v>
      </c>
      <c r="B193" s="48" t="s">
        <v>41</v>
      </c>
      <c r="C193" s="48" t="s">
        <v>53</v>
      </c>
      <c r="D193" s="49">
        <v>1200</v>
      </c>
    </row>
    <row r="194" spans="1:4" x14ac:dyDescent="0.15">
      <c r="A194" s="48" t="str">
        <f>_xlfn.CONCAT(B194,"-",C194)</f>
        <v>pal-par</v>
      </c>
      <c r="B194" s="48" t="s">
        <v>44</v>
      </c>
      <c r="C194" s="48" t="s">
        <v>47</v>
      </c>
      <c r="D194" s="49">
        <v>2171</v>
      </c>
    </row>
    <row r="195" spans="1:4" x14ac:dyDescent="0.15">
      <c r="A195" s="102" t="str">
        <f>_xlfn.CONCAT(B195,"-",C195)</f>
        <v>pal-rom</v>
      </c>
      <c r="B195" s="102" t="s">
        <v>44</v>
      </c>
      <c r="C195" s="102" t="s">
        <v>50</v>
      </c>
      <c r="D195" s="103">
        <v>477</v>
      </c>
    </row>
    <row r="196" spans="1:4" x14ac:dyDescent="0.15">
      <c r="A196" s="72" t="str">
        <f>_xlfn.CONCAT(B196,"-",C196)</f>
        <v>pal-san</v>
      </c>
      <c r="B196" s="72" t="s">
        <v>44</v>
      </c>
      <c r="C196" s="72" t="s">
        <v>81</v>
      </c>
      <c r="D196" s="63" t="s">
        <v>120</v>
      </c>
    </row>
    <row r="197" spans="1:4" x14ac:dyDescent="0.15">
      <c r="A197" s="48" t="str">
        <f>_xlfn.CONCAT(B197,"-",C197)</f>
        <v>pal-vil</v>
      </c>
      <c r="B197" s="48" t="s">
        <v>44</v>
      </c>
      <c r="C197" s="48" t="s">
        <v>53</v>
      </c>
      <c r="D197" s="49">
        <v>1237</v>
      </c>
    </row>
    <row r="198" spans="1:4" x14ac:dyDescent="0.15">
      <c r="A198" s="48" t="str">
        <f>_xlfn.CONCAT(B198,"-",C198)</f>
        <v>par-rom</v>
      </c>
      <c r="B198" s="48" t="s">
        <v>47</v>
      </c>
      <c r="C198" s="48" t="s">
        <v>50</v>
      </c>
      <c r="D198" s="49">
        <v>1898</v>
      </c>
    </row>
    <row r="199" spans="1:4" x14ac:dyDescent="0.15">
      <c r="A199" s="72" t="str">
        <f>_xlfn.CONCAT(B199,"-",C199)</f>
        <v>par-san</v>
      </c>
      <c r="B199" s="72" t="s">
        <v>47</v>
      </c>
      <c r="C199" s="72" t="s">
        <v>81</v>
      </c>
      <c r="D199" s="63" t="s">
        <v>121</v>
      </c>
    </row>
    <row r="200" spans="1:4" x14ac:dyDescent="0.15">
      <c r="A200" s="48" t="str">
        <f>_xlfn.CONCAT(B200,"-",C200)</f>
        <v>par-vil</v>
      </c>
      <c r="B200" s="48" t="s">
        <v>47</v>
      </c>
      <c r="C200" s="48" t="s">
        <v>53</v>
      </c>
      <c r="D200" s="49">
        <v>1509</v>
      </c>
    </row>
    <row r="201" spans="1:4" x14ac:dyDescent="0.15">
      <c r="A201" s="72" t="str">
        <f>_xlfn.CONCAT(B201,"-",C201)</f>
        <v>rom-san</v>
      </c>
      <c r="B201" s="72" t="s">
        <v>50</v>
      </c>
      <c r="C201" s="72" t="s">
        <v>81</v>
      </c>
      <c r="D201" s="63">
        <v>805</v>
      </c>
    </row>
    <row r="202" spans="1:4" x14ac:dyDescent="0.15">
      <c r="A202" s="102" t="str">
        <f>_xlfn.CONCAT(B202,"-",C202)</f>
        <v>rom-vil</v>
      </c>
      <c r="B202" s="102" t="s">
        <v>50</v>
      </c>
      <c r="C202" s="102" t="s">
        <v>53</v>
      </c>
      <c r="D202" s="103">
        <v>804</v>
      </c>
    </row>
    <row r="203" spans="1:4" x14ac:dyDescent="0.15">
      <c r="A203" s="48" t="str">
        <f>_xlfn.CONCAT(B203,"-",C203)</f>
        <v>san-vil</v>
      </c>
      <c r="B203" s="48" t="s">
        <v>81</v>
      </c>
      <c r="C203" s="48" t="s">
        <v>53</v>
      </c>
      <c r="D203" s="49">
        <v>3</v>
      </c>
    </row>
    <row r="210" spans="1:4" x14ac:dyDescent="0.15">
      <c r="A210" s="48"/>
      <c r="B210" s="48"/>
      <c r="C210" s="48"/>
      <c r="D210" s="49"/>
    </row>
    <row r="211" spans="1:4" x14ac:dyDescent="0.15">
      <c r="A211" s="48"/>
      <c r="B211" s="48"/>
      <c r="C211" s="48"/>
      <c r="D211" s="49"/>
    </row>
    <row r="212" spans="1:4" x14ac:dyDescent="0.15">
      <c r="A212" s="48"/>
      <c r="B212" s="48"/>
      <c r="C212" s="44"/>
      <c r="D212" s="49"/>
    </row>
    <row r="213" spans="1:4" x14ac:dyDescent="0.15">
      <c r="A213" s="48"/>
      <c r="B213" s="48"/>
      <c r="C213" s="44"/>
      <c r="D213" s="49"/>
    </row>
    <row r="214" spans="1:4" x14ac:dyDescent="0.15">
      <c r="A214" s="48"/>
      <c r="B214" s="48"/>
      <c r="C214" s="44"/>
      <c r="D214" s="49"/>
    </row>
  </sheetData>
  <sortState xmlns:xlrd2="http://schemas.microsoft.com/office/spreadsheetml/2017/richdata2" ref="A2:D214">
    <sortCondition ref="B2:B214"/>
    <sortCondition ref="C2:C214"/>
  </sortState>
  <pageMargins left="0.78749999999999998" right="0.78749999999999998" top="1.0249999999999999" bottom="1.0249999999999999" header="0.78749999999999998" footer="0.78749999999999998"/>
  <pageSetup paperSize="9" scale="92" orientation="portrait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zoomScale="120" zoomScaleNormal="120" workbookViewId="0">
      <selection activeCell="F12" sqref="F12"/>
    </sheetView>
  </sheetViews>
  <sheetFormatPr baseColWidth="10" defaultColWidth="11.6640625" defaultRowHeight="13" x14ac:dyDescent="0.15"/>
  <cols>
    <col min="1" max="1" width="9" customWidth="1"/>
    <col min="2" max="2" width="25.83203125" customWidth="1"/>
    <col min="3" max="3" width="106" bestFit="1" customWidth="1"/>
    <col min="4" max="59" width="11.5" customWidth="1"/>
    <col min="1020" max="1024" width="11.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ht="16" x14ac:dyDescent="0.2">
      <c r="A2" s="87" t="s">
        <v>3</v>
      </c>
      <c r="B2" s="88" t="s">
        <v>4</v>
      </c>
      <c r="C2" s="89" t="s">
        <v>5</v>
      </c>
    </row>
    <row r="3" spans="1:3" ht="16" x14ac:dyDescent="0.2">
      <c r="A3" s="87" t="s">
        <v>6</v>
      </c>
      <c r="B3" s="88" t="s">
        <v>7</v>
      </c>
      <c r="C3" s="89" t="s">
        <v>80</v>
      </c>
    </row>
    <row r="4" spans="1:3" ht="16" x14ac:dyDescent="0.2">
      <c r="A4" s="90" t="s">
        <v>8</v>
      </c>
      <c r="B4" s="91" t="s">
        <v>9</v>
      </c>
      <c r="C4" s="92" t="s">
        <v>10</v>
      </c>
    </row>
    <row r="5" spans="1:3" ht="16" x14ac:dyDescent="0.2">
      <c r="A5" s="93" t="s">
        <v>77</v>
      </c>
      <c r="B5" s="94" t="s">
        <v>78</v>
      </c>
      <c r="C5" s="95" t="s">
        <v>79</v>
      </c>
    </row>
    <row r="6" spans="1:3" ht="16" x14ac:dyDescent="0.2">
      <c r="A6" s="87" t="s">
        <v>11</v>
      </c>
      <c r="B6" s="88" t="s">
        <v>12</v>
      </c>
      <c r="C6" s="89" t="s">
        <v>13</v>
      </c>
    </row>
    <row r="7" spans="1:3" ht="16" x14ac:dyDescent="0.2">
      <c r="A7" s="87" t="s">
        <v>14</v>
      </c>
      <c r="B7" s="88" t="s">
        <v>15</v>
      </c>
      <c r="C7" s="89" t="s">
        <v>16</v>
      </c>
    </row>
    <row r="8" spans="1:3" ht="16" x14ac:dyDescent="0.2">
      <c r="A8" s="87" t="s">
        <v>17</v>
      </c>
      <c r="B8" s="88" t="s">
        <v>18</v>
      </c>
      <c r="C8" s="89" t="s">
        <v>19</v>
      </c>
    </row>
    <row r="9" spans="1:3" ht="16" x14ac:dyDescent="0.2">
      <c r="A9" s="87" t="s">
        <v>20</v>
      </c>
      <c r="B9" s="88" t="s">
        <v>21</v>
      </c>
      <c r="C9" s="89" t="s">
        <v>22</v>
      </c>
    </row>
    <row r="10" spans="1:3" ht="16" x14ac:dyDescent="0.2">
      <c r="A10" s="87" t="s">
        <v>26</v>
      </c>
      <c r="B10" s="88" t="s">
        <v>27</v>
      </c>
      <c r="C10" s="89" t="s">
        <v>28</v>
      </c>
    </row>
    <row r="11" spans="1:3" ht="16" x14ac:dyDescent="0.2">
      <c r="A11" s="93" t="s">
        <v>106</v>
      </c>
      <c r="B11" s="94" t="s">
        <v>107</v>
      </c>
      <c r="C11" s="95" t="s">
        <v>111</v>
      </c>
    </row>
    <row r="12" spans="1:3" ht="16" x14ac:dyDescent="0.2">
      <c r="A12" s="93" t="s">
        <v>108</v>
      </c>
      <c r="B12" s="94" t="s">
        <v>109</v>
      </c>
      <c r="C12" s="95" t="s">
        <v>110</v>
      </c>
    </row>
    <row r="13" spans="1:3" ht="16" x14ac:dyDescent="0.2">
      <c r="A13" s="90" t="s">
        <v>29</v>
      </c>
      <c r="B13" s="91" t="s">
        <v>30</v>
      </c>
      <c r="C13" s="92" t="s">
        <v>31</v>
      </c>
    </row>
    <row r="14" spans="1:3" ht="16" x14ac:dyDescent="0.2">
      <c r="A14" s="87" t="s">
        <v>32</v>
      </c>
      <c r="B14" s="88" t="s">
        <v>33</v>
      </c>
      <c r="C14" s="89" t="s">
        <v>34</v>
      </c>
    </row>
    <row r="15" spans="1:3" ht="16" x14ac:dyDescent="0.2">
      <c r="A15" s="90" t="s">
        <v>35</v>
      </c>
      <c r="B15" s="91" t="s">
        <v>36</v>
      </c>
      <c r="C15" s="92" t="s">
        <v>37</v>
      </c>
    </row>
    <row r="16" spans="1:3" ht="16" x14ac:dyDescent="0.2">
      <c r="A16" s="87" t="s">
        <v>38</v>
      </c>
      <c r="B16" s="88" t="s">
        <v>39</v>
      </c>
      <c r="C16" s="89" t="s">
        <v>40</v>
      </c>
    </row>
    <row r="17" spans="1:3" ht="16" x14ac:dyDescent="0.2">
      <c r="A17" s="87" t="s">
        <v>41</v>
      </c>
      <c r="B17" s="88" t="s">
        <v>42</v>
      </c>
      <c r="C17" s="89" t="s">
        <v>43</v>
      </c>
    </row>
    <row r="18" spans="1:3" ht="16" x14ac:dyDescent="0.2">
      <c r="A18" s="87" t="s">
        <v>44</v>
      </c>
      <c r="B18" s="88" t="s">
        <v>45</v>
      </c>
      <c r="C18" s="89" t="s">
        <v>46</v>
      </c>
    </row>
    <row r="19" spans="1:3" ht="16" x14ac:dyDescent="0.2">
      <c r="A19" s="87" t="s">
        <v>47</v>
      </c>
      <c r="B19" s="88" t="s">
        <v>48</v>
      </c>
      <c r="C19" s="89" t="s">
        <v>49</v>
      </c>
    </row>
    <row r="20" spans="1:3" ht="16" x14ac:dyDescent="0.2">
      <c r="A20" s="90" t="s">
        <v>50</v>
      </c>
      <c r="B20" s="91" t="s">
        <v>51</v>
      </c>
      <c r="C20" s="92" t="s">
        <v>52</v>
      </c>
    </row>
    <row r="21" spans="1:3" ht="16" x14ac:dyDescent="0.2">
      <c r="A21" s="96" t="s">
        <v>81</v>
      </c>
      <c r="B21" s="97" t="s">
        <v>83</v>
      </c>
      <c r="C21" s="89" t="s">
        <v>82</v>
      </c>
    </row>
    <row r="22" spans="1:3" ht="16" x14ac:dyDescent="0.2">
      <c r="A22" s="96" t="s">
        <v>53</v>
      </c>
      <c r="B22" s="97" t="s">
        <v>54</v>
      </c>
      <c r="C22" s="89" t="s">
        <v>55</v>
      </c>
    </row>
    <row r="23" spans="1:3" x14ac:dyDescent="0.15">
      <c r="A23" s="4"/>
    </row>
    <row r="31" spans="1:3" x14ac:dyDescent="0.15">
      <c r="A31" s="1" t="s">
        <v>23</v>
      </c>
      <c r="B31" s="2" t="s">
        <v>24</v>
      </c>
      <c r="C31" s="3" t="s">
        <v>25</v>
      </c>
    </row>
  </sheetData>
  <autoFilter ref="A1:C1" xr:uid="{00000000-0001-0000-0000-000000000000}"/>
  <sortState xmlns:xlrd2="http://schemas.microsoft.com/office/spreadsheetml/2017/richdata2" ref="A2:C22">
    <sortCondition ref="A2:A22"/>
  </sortState>
  <pageMargins left="0.78749999999999998" right="0.78749999999999998" top="1.0249999999999999" bottom="1.0249999999999999" header="0.78749999999999998" footer="0.78749999999999998"/>
  <pageSetup paperSize="9" scale="92" orientation="portrait" useFirstPageNumber="1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6"/>
  <sheetViews>
    <sheetView showGridLines="0" zoomScale="120" zoomScaleNormal="120" workbookViewId="0">
      <selection activeCell="F12" sqref="F12"/>
    </sheetView>
  </sheetViews>
  <sheetFormatPr baseColWidth="10" defaultColWidth="11.6640625" defaultRowHeight="13" x14ac:dyDescent="0.15"/>
  <cols>
    <col min="1" max="1" width="3.5" customWidth="1"/>
    <col min="2" max="2" width="9" customWidth="1"/>
    <col min="3" max="5" width="3.5" customWidth="1"/>
    <col min="6" max="7" width="6.1640625" customWidth="1"/>
    <col min="8" max="8" width="3.5" customWidth="1"/>
    <col min="9" max="9" width="154" customWidth="1"/>
    <col min="10" max="63" width="11.5" customWidth="1"/>
  </cols>
  <sheetData>
    <row r="1" spans="1:63" ht="195" x14ac:dyDescent="0.15">
      <c r="A1" s="6" t="s">
        <v>60</v>
      </c>
      <c r="B1" s="7" t="s">
        <v>61</v>
      </c>
      <c r="C1" s="7" t="s">
        <v>62</v>
      </c>
      <c r="D1" s="7" t="s">
        <v>63</v>
      </c>
      <c r="E1" s="7" t="s">
        <v>64</v>
      </c>
      <c r="F1" s="7" t="s">
        <v>65</v>
      </c>
      <c r="G1" s="7" t="s">
        <v>66</v>
      </c>
      <c r="H1" s="7" t="s">
        <v>67</v>
      </c>
      <c r="I1" s="8" t="s">
        <v>68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</row>
    <row r="2" spans="1:63" x14ac:dyDescent="0.15">
      <c r="A2">
        <v>1</v>
      </c>
      <c r="B2" s="9">
        <f>400</f>
        <v>400</v>
      </c>
      <c r="C2" s="10">
        <v>3</v>
      </c>
      <c r="D2" s="10">
        <v>15</v>
      </c>
      <c r="E2" s="10">
        <v>3</v>
      </c>
      <c r="F2" s="10">
        <f>0.22*2*B2*C2</f>
        <v>528</v>
      </c>
      <c r="G2" s="10">
        <f>F2/D2</f>
        <v>35.200000000000003</v>
      </c>
      <c r="H2" s="10">
        <v>0</v>
      </c>
      <c r="I2" s="11" t="str">
        <f>_xlfn.CONCAT("Up to 400km ===",CHAR(10),"- max 3 member delegations (15 athletes including 3 delegation leaders)",CHAR(10),"- max total travel reimbursement 528 € (35 € per delegate)",CHAR(10),"- no accommodation")</f>
        <v>Up to 400km ===
- max 3 member delegations (15 athletes including 3 delegation leaders)
- max total travel reimbursement 528 € (35 € per delegate)
- no accommodation</v>
      </c>
    </row>
    <row r="3" spans="1:63" x14ac:dyDescent="0.15">
      <c r="A3">
        <v>2</v>
      </c>
      <c r="B3" s="9">
        <v>600</v>
      </c>
      <c r="C3" s="10">
        <v>2</v>
      </c>
      <c r="D3" s="10">
        <v>10</v>
      </c>
      <c r="E3" s="10">
        <v>2</v>
      </c>
      <c r="F3" s="10">
        <f>0.22*2*B3*C3</f>
        <v>528</v>
      </c>
      <c r="G3" s="10">
        <f>F3/D3</f>
        <v>52.8</v>
      </c>
      <c r="H3" s="10">
        <v>1</v>
      </c>
      <c r="I3" s="11" t="str">
        <f>_xlfn.CONCAT("From 401 to 600 km ===", CHAR(10),"- max 2 member delegations (10 athletes including 2 delegation leaders)",CHAR(10),"- max total travel reimbursement 528 € (53 € per delegate)",CHAR(10),"- full board accommodation for up to 1 night")</f>
        <v>From 401 to 600 km ===
- max 2 member delegations (10 athletes including 2 delegation leaders)
- max total travel reimbursement 528 € (53 € per delegate)
- full board accommodation for up to 1 night</v>
      </c>
    </row>
    <row r="4" spans="1:63" x14ac:dyDescent="0.15">
      <c r="A4">
        <v>3</v>
      </c>
      <c r="B4" s="9">
        <v>900</v>
      </c>
      <c r="C4" s="10">
        <v>1</v>
      </c>
      <c r="D4" s="10">
        <v>5</v>
      </c>
      <c r="E4" s="10">
        <v>1</v>
      </c>
      <c r="F4" s="10">
        <v>500</v>
      </c>
      <c r="G4" s="10">
        <f>F4/D4</f>
        <v>100</v>
      </c>
      <c r="H4" s="10">
        <v>1</v>
      </c>
      <c r="I4" s="11" t="str">
        <f>_xlfn.CONCAT("From 601 to 900 km ===", CHAR(10),"- max 1 member delegation (5 athletes including 1 delegation leader)",CHAR(10),"- max total travel reimbursement 500 € (100 € per delegate)",CHAR(10),"- full board accommodation for up to 1 night")</f>
        <v>From 601 to 900 km ===
- max 1 member delegation (5 athletes including 1 delegation leader)
- max total travel reimbursement 500 € (100 € per delegate)
- full board accommodation for up to 1 night</v>
      </c>
    </row>
    <row r="5" spans="1:63" x14ac:dyDescent="0.15">
      <c r="A5">
        <v>4</v>
      </c>
      <c r="B5" s="9">
        <v>1500</v>
      </c>
      <c r="C5" s="10">
        <v>1</v>
      </c>
      <c r="D5" s="10">
        <v>4</v>
      </c>
      <c r="E5" s="10">
        <v>1</v>
      </c>
      <c r="F5" s="10">
        <v>550</v>
      </c>
      <c r="G5" s="10">
        <f>F5/D5</f>
        <v>137.5</v>
      </c>
      <c r="H5" s="10">
        <v>2</v>
      </c>
      <c r="I5" s="11" t="str">
        <f>_xlfn.CONCAT("From 901 to 1500 km ===", CHAR(10),"- max 1 member delegation (4 athletes including 1 delegation leader)",CHAR(10),"- max total travel reimbursement 550 € (138 € per delegate)",CHAR(10),"- full board accommodation for up to 2 nights")</f>
        <v>From 901 to 1500 km ===
- max 1 member delegation (4 athletes including 1 delegation leader)
- max total travel reimbursement 550 € (138 € per delegate)
- full board accommodation for up to 2 nights</v>
      </c>
    </row>
    <row r="6" spans="1:63" x14ac:dyDescent="0.15">
      <c r="A6">
        <v>5</v>
      </c>
      <c r="B6" s="9" t="s">
        <v>69</v>
      </c>
      <c r="C6" s="10">
        <v>1</v>
      </c>
      <c r="D6" s="10">
        <v>3</v>
      </c>
      <c r="E6" s="10">
        <v>1</v>
      </c>
      <c r="F6" s="10">
        <v>550</v>
      </c>
      <c r="G6" s="10">
        <f>F6/D6</f>
        <v>183.33333333333334</v>
      </c>
      <c r="H6" s="10">
        <v>2</v>
      </c>
      <c r="I6" s="11" t="str">
        <f>_xlfn.CONCAT("Over 1501 km ===", CHAR(10),"- max 1 member delegation (3 athletes including 1 delegation leader)",CHAR(10),"- max total travel reimbursement 550 € (183 € per delegate)",CHAR(10),"- full board accommodation for up to 2 nights")</f>
        <v>Over 1501 km ===
- max 1 member delegation (3 athletes including 1 delegation leader)
- max total travel reimbursement 550 € (183 € per delegate)
- full board accommodation for up to 2 nights</v>
      </c>
    </row>
  </sheetData>
  <pageMargins left="0.78749999999999998" right="0.78749999999999998" top="1.0249999999999999" bottom="1.0249999999999999" header="0.78749999999999998" footer="0.78749999999999998"/>
  <pageSetup paperSize="9" scale="92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FC18"/>
  <sheetViews>
    <sheetView showGridLines="0" showRowColHeaders="0" tabSelected="1" zoomScale="184" zoomScaleNormal="184" workbookViewId="0">
      <selection activeCell="C4" sqref="C4"/>
    </sheetView>
  </sheetViews>
  <sheetFormatPr baseColWidth="10" defaultColWidth="0" defaultRowHeight="13" zeroHeight="1" x14ac:dyDescent="0.15"/>
  <cols>
    <col min="1" max="1" width="0.6640625" customWidth="1"/>
    <col min="2" max="2" width="62.83203125" style="12" customWidth="1"/>
    <col min="3" max="3" width="31.1640625" style="4" customWidth="1"/>
    <col min="4" max="4" width="0.83203125" customWidth="1"/>
    <col min="66" max="16382" width="11.6640625" hidden="1"/>
    <col min="16383" max="16383" width="1.1640625" hidden="1" customWidth="1"/>
    <col min="16384" max="16384" width="3" hidden="1" customWidth="1"/>
  </cols>
  <sheetData>
    <row r="1" spans="2:4" ht="39" thickBot="1" x14ac:dyDescent="0.2">
      <c r="B1" s="52" t="s">
        <v>122</v>
      </c>
      <c r="C1" s="15" t="e" vm="1">
        <v>#VALUE!</v>
      </c>
      <c r="D1" s="31"/>
    </row>
    <row r="2" spans="2:4" ht="18" thickBot="1" x14ac:dyDescent="0.2">
      <c r="B2" s="16" t="s">
        <v>75</v>
      </c>
      <c r="C2" s="25" t="s">
        <v>78</v>
      </c>
      <c r="D2" s="32"/>
    </row>
    <row r="3" spans="2:4" ht="15" hidden="1" thickBot="1" x14ac:dyDescent="0.2">
      <c r="B3" s="24" t="s">
        <v>57</v>
      </c>
      <c r="C3" s="26" t="str">
        <f>INDEX(id_venue,MATCH(C2,venue_name),)</f>
        <v>ber</v>
      </c>
      <c r="D3" s="32"/>
    </row>
    <row r="4" spans="2:4" ht="18" thickBot="1" x14ac:dyDescent="0.2">
      <c r="B4" s="16" t="s">
        <v>76</v>
      </c>
      <c r="C4" s="25" t="s">
        <v>109</v>
      </c>
      <c r="D4" s="31"/>
    </row>
    <row r="5" spans="2:4" ht="15" hidden="1" thickBot="1" x14ac:dyDescent="0.2">
      <c r="B5" s="24" t="s">
        <v>58</v>
      </c>
      <c r="C5" s="27" t="str">
        <f>INDEX(id_venue,MATCH(C4,venue_name),)</f>
        <v>hev</v>
      </c>
      <c r="D5" s="31"/>
    </row>
    <row r="6" spans="2:4" ht="15" hidden="1" thickBot="1" x14ac:dyDescent="0.2">
      <c r="B6" s="24" t="s">
        <v>56</v>
      </c>
      <c r="C6" s="28" t="str">
        <f>IF(C5&gt;C3,_xlfn.CONCAT(C3,"-",C5),_xlfn.CONCAT(C5,"-",C3))</f>
        <v>ber-hev</v>
      </c>
      <c r="D6" s="31"/>
    </row>
    <row r="7" spans="2:4" ht="18" thickBot="1" x14ac:dyDescent="0.25">
      <c r="B7" s="16" t="s">
        <v>70</v>
      </c>
      <c r="C7" s="35" t="s">
        <v>105</v>
      </c>
      <c r="D7" s="33"/>
    </row>
    <row r="8" spans="2:4" ht="18" thickBot="1" x14ac:dyDescent="0.2">
      <c r="B8" s="16" t="s">
        <v>71</v>
      </c>
      <c r="C8" s="36">
        <f>IF(C3=C5,"-",VLOOKUP(C6,distance,4))</f>
        <v>988</v>
      </c>
      <c r="D8" s="31"/>
    </row>
    <row r="9" spans="2:4" ht="42" hidden="1" customHeight="1" thickBot="1" x14ac:dyDescent="0.2">
      <c r="B9" s="17" t="s">
        <v>60</v>
      </c>
      <c r="C9" s="21">
        <f>IF(C8&lt;401,1,IF(C8&lt;601,2,IF(C8&lt;901,3,IF(C8&lt;1500,4,5))))</f>
        <v>4</v>
      </c>
      <c r="D9" s="31"/>
    </row>
    <row r="10" spans="2:4" ht="67" customHeight="1" thickBot="1" x14ac:dyDescent="0.2">
      <c r="B10" s="50" t="str">
        <f>IF(C3=C5,"-",_xlfn.CONCAT("=== EAP rule details: ",VLOOKUP($C$9,option,9)))</f>
        <v>=== EAP rule details: From 901 to 1500 km ===
- max 1 member delegation (4 athletes including 1 delegation leader)
- max total travel reimbursement 550 € (138 € per delegate)
- full board accommodation for up to 2 nights</v>
      </c>
      <c r="C10" s="51"/>
      <c r="D10" s="31"/>
    </row>
    <row r="11" spans="2:4" ht="14" hidden="1" thickBot="1" x14ac:dyDescent="0.2">
      <c r="B11" s="18" t="s">
        <v>72</v>
      </c>
      <c r="C11" s="23">
        <f>VLOOKUP($C$9,option,4)</f>
        <v>4</v>
      </c>
      <c r="D11" s="32"/>
    </row>
    <row r="12" spans="2:4" ht="18" thickBot="1" x14ac:dyDescent="0.2">
      <c r="B12" s="16" t="str">
        <f>_xlfn.CONCAT("(select) number of competing athletes (of max ",C11,"):")</f>
        <v>(select) number of competing athletes (of max 4):</v>
      </c>
      <c r="C12" s="29">
        <v>2</v>
      </c>
      <c r="D12" s="31"/>
    </row>
    <row r="13" spans="2:4" ht="1" hidden="1" customHeight="1" thickBot="1" x14ac:dyDescent="0.2">
      <c r="B13" s="24" t="s">
        <v>73</v>
      </c>
      <c r="C13" s="30">
        <f>MIN(VLOOKUP($C$9,option,5),C11-C12)</f>
        <v>1</v>
      </c>
      <c r="D13" s="31"/>
    </row>
    <row r="14" spans="2:4" ht="18" thickBot="1" x14ac:dyDescent="0.2">
      <c r="B14" s="22" t="str">
        <f>_xlfn.CONCAT("(select) number of non-competing delegation leaders (of max ",C13,"):")</f>
        <v>(select) number of non-competing delegation leaders (of max 1):</v>
      </c>
      <c r="C14" s="34">
        <v>1</v>
      </c>
      <c r="D14" s="31"/>
    </row>
    <row r="15" spans="2:4" ht="43.75" customHeight="1" thickBot="1" x14ac:dyDescent="0.2">
      <c r="B15" s="50" t="str">
        <f>IF(C3=C5,"-",IF(OR(C12+C14&gt;C11),_xlfn.CONCAT("DELEGATION NOT OK:",CHAR(10),"Maximum number of delegates exceeded!",CHAR(10),"Please reduce the number of athletes and/or delegation leaders according to the rules."),_xlfn.CONCAT("DELEGATION OK:",CHAR(10),"Suggested EAP ",C2," delegation is OK for",CHAR(10)," participation in EAP ",C4," meeting!")))</f>
        <v>DELEGATION OK:
Suggested EAP Berlin delegation is OK for
 participation in EAP Heves meeting!</v>
      </c>
      <c r="C15" s="51"/>
      <c r="D15" s="31"/>
    </row>
    <row r="16" spans="2:4" ht="18" thickBot="1" x14ac:dyDescent="0.2">
      <c r="B16" s="19" t="str">
        <f>_xlfn.CONCAT("(calculated) max ",IF(C7="car(s)","per car (0.22 €/km) ","actual "),"travel reimbursement:")</f>
        <v>(calculated) max actual travel reimbursement:</v>
      </c>
      <c r="C16" s="13">
        <f>IF(OR(C12&gt;C11,C14&gt;C13),"- OUT OF AGREEMENT -",IF(C7="car(s)",MIN(2*0.22*C8,VLOOKUP($C$9,option,6)/VLOOKUP($C$9,option,3)),VLOOKUP($C$9,option,7)*(C12+C14)))</f>
        <v>412.5</v>
      </c>
      <c r="D16" s="31"/>
    </row>
    <row r="17" spans="2:4" ht="18" thickBot="1" x14ac:dyDescent="0.2">
      <c r="B17" s="20" t="s">
        <v>74</v>
      </c>
      <c r="C17" s="14">
        <f>IF(OR(C12&gt;C11,C14&gt;C13),"- OUT OF AGREEMENT -",VLOOKUP($C$9,option,8))</f>
        <v>2</v>
      </c>
      <c r="D17" s="31"/>
    </row>
    <row r="18" spans="2:4" x14ac:dyDescent="0.15"/>
  </sheetData>
  <mergeCells count="2">
    <mergeCell ref="B10:C10"/>
    <mergeCell ref="B15:C15"/>
  </mergeCells>
  <conditionalFormatting sqref="B10 C12 C14 B15 C16:C17">
    <cfRule type="expression" dxfId="0" priority="2">
      <formula>$C$12+$C$14&gt;$C$11</formula>
    </cfRule>
  </conditionalFormatting>
  <dataValidations count="4">
    <dataValidation type="list" operator="equal" allowBlank="1" showErrorMessage="1" sqref="C15" xr:uid="{00000000-0002-0000-0300-000001000000}">
      <formula1>"1,2,3,4,5,6,7,8,9,10,11,12,13,14,15"</formula1>
      <formula2>0</formula2>
    </dataValidation>
    <dataValidation type="list" operator="equal" allowBlank="1" showErrorMessage="1" sqref="C14" xr:uid="{00000000-0002-0000-0300-000002000000}">
      <formula1>"0,1,2,3"</formula1>
    </dataValidation>
    <dataValidation type="list" operator="equal" allowBlank="1" showErrorMessage="1" sqref="C7" xr:uid="{00000000-0002-0000-0300-000003000000}">
      <formula1>"plane (or bus/train),car(s)"</formula1>
      <formula2>0</formula2>
    </dataValidation>
    <dataValidation type="list" operator="equal" allowBlank="1" showErrorMessage="1" sqref="C12" xr:uid="{7FE42532-98C7-2C4B-924D-7F7606183F40}">
      <formula1>"1,2,3,4,5,6,7,8,9,10,11,12,13,14,15"</formula1>
    </dataValidation>
  </dataValidations>
  <pageMargins left="0.78749999999999998" right="0.78749999999999998" top="1.0249999999999999" bottom="1.0249999999999999" header="0.78749999999999998" footer="0.78749999999999998"/>
  <pageSetup paperSize="9" scale="92" orientation="portrait" horizontalDpi="300" verticalDpi="300"/>
  <headerFooter>
    <oddHeader>&amp;C&amp;A</oddHeader>
    <oddFooter>&amp;CPage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ErrorMessage="1" xr:uid="{00000000-0002-0000-0300-000000000000}">
          <x14:formula1>
            <xm:f>venue!$B$2:$B$20</xm:f>
          </x14:formula1>
          <xm:sqref>C2 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5620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distance</vt:lpstr>
      <vt:lpstr>venue</vt:lpstr>
      <vt:lpstr>option</vt:lpstr>
      <vt:lpstr>calculator</vt:lpstr>
      <vt:lpstr>distance!_FilterDatabase</vt:lpstr>
      <vt:lpstr>distance</vt:lpstr>
      <vt:lpstr>id_venue</vt:lpstr>
      <vt:lpstr>option</vt:lpstr>
      <vt:lpstr>venue</vt:lpstr>
      <vt:lpstr>venue_name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EAP Travel calculator</dc:subject>
  <dc:creator>Pablo Cassina</dc:creator>
  <cp:keywords/>
  <dc:description/>
  <cp:lastModifiedBy>Pablo Cassina</cp:lastModifiedBy>
  <cp:revision>377</cp:revision>
  <dcterms:created xsi:type="dcterms:W3CDTF">2019-03-02T15:20:27Z</dcterms:created>
  <dcterms:modified xsi:type="dcterms:W3CDTF">2025-06-08T18:11:54Z</dcterms:modified>
  <cp:category/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